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drawings/drawing7.xml" ContentType="application/vnd.openxmlformats-officedocument.drawing+xml"/>
  <Override PartName="/xl/tables/table5.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6.xml" ContentType="application/vnd.openxmlformats-officedocument.spreadsheetml.table+xml"/>
  <Override PartName="/xl/namedSheetViews/namedSheetView1.xml" ContentType="application/vnd.ms-excel.namedsheetview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alhudhaiban.am\AppData\Local\Microsoft\Windows\INetCache\Content.Outlook\77TE01SU\"/>
    </mc:Choice>
  </mc:AlternateContent>
  <xr:revisionPtr revIDLastSave="0" documentId="13_ncr:1_{CF6A80BF-A887-4F2E-ACC3-763D820C79D0}" xr6:coauthVersionLast="47" xr6:coauthVersionMax="47" xr10:uidLastSave="{00000000-0000-0000-0000-000000000000}"/>
  <workbookProtection workbookAlgorithmName="SHA-512" workbookHashValue="AW5eO7iH9joKK8QEOtCJTvsG2OzH47DSuE3am7U9J6D67ot4KQYCpReYZ8svzaMJkww6ZKCbrEFziMwrHAJR1g==" workbookSaltValue="rUY1guuc4PenNqESv3opmA==" workbookSpinCount="100000" lockStructure="1"/>
  <bookViews>
    <workbookView xWindow="150" yWindow="375" windowWidth="28650" windowHeight="15105" tabRatio="760" firstSheet="4" activeTab="13" xr2:uid="{00000000-000D-0000-FFFF-FFFF00000000}"/>
  </bookViews>
  <sheets>
    <sheet name="لا يعدل" sheetId="30" state="hidden" r:id="rId1"/>
    <sheet name="الفرضيات" sheetId="28" state="hidden" r:id="rId2"/>
    <sheet name="صفحة الغلاف" sheetId="46" r:id="rId3"/>
    <sheet name="إشعار هام" sheetId="45" r:id="rId4"/>
    <sheet name="الصفحة الرئيسية " sheetId="37" r:id="rId5"/>
    <sheet name="الاقسام المطلوبة" sheetId="17" r:id="rId6"/>
    <sheet name="تعريفات " sheetId="43" r:id="rId7"/>
    <sheet name="حصر بيانات المشروع" sheetId="39" r:id="rId8"/>
    <sheet name="تفاصيل النقاط الحرجة" sheetId="44" r:id="rId9"/>
    <sheet name="بيانات القوى العاملة" sheetId="35" r:id="rId10"/>
    <sheet name="بيانات المعدات" sheetId="42" r:id="rId11"/>
    <sheet name="خدمات  أمن الفعاليات" sheetId="41" r:id="rId12"/>
    <sheet name="بيانات العقد السابق" sheetId="31" r:id="rId13"/>
    <sheet name="الإجمالي" sheetId="36" r:id="rId14"/>
  </sheets>
  <definedNames>
    <definedName name="\0">#REF!</definedName>
    <definedName name="\a">#REF!</definedName>
    <definedName name="\b">#N/A</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LYN">#REF!</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_">#REF!</definedName>
    <definedName name="___ABC2" hidden="1">{"glinput",#N/A,FALSE,"NOVGL";"page2",#N/A,FALSE,"NOVGL";"veveypl",#N/A,FALSE,"NOVGL";"compl",#N/A,FALSE,"NOVGL";"asset",#N/A,FALSE,"NOVGL";"liab",#N/A,FALSE,"NOVGL";"assetgl",#N/A,FALSE,"NOVGL";"liabgl",#N/A,FALSE,"NOVGL";"balast",#N/A,FALSE,"NOVGL";"ballib",#N/A,FALSE,"NOVGL"}</definedName>
    <definedName name="___acc72">#REF!</definedName>
    <definedName name="___acc75">#REF!</definedName>
    <definedName name="___acc76">#REF!</definedName>
    <definedName name="___acc77">#REF!</definedName>
    <definedName name="___acc80">#REF!</definedName>
    <definedName name="___acc81">#REF!</definedName>
    <definedName name="___acc82">#REF!</definedName>
    <definedName name="___acc83">#REF!</definedName>
    <definedName name="___acc87">#REF!</definedName>
    <definedName name="___acc88">#REF!</definedName>
    <definedName name="___acc95">#REF!</definedName>
    <definedName name="___act02">#REF!</definedName>
    <definedName name="___bak1">#REF!</definedName>
    <definedName name="___bak2">#REF!</definedName>
    <definedName name="___bak3">#REF!</definedName>
    <definedName name="___bcr8">#REF!</definedName>
    <definedName name="___bcr9">#REF!</definedName>
    <definedName name="___bud02">#REF!</definedName>
    <definedName name="___bud03">#REF!</definedName>
    <definedName name="___dat00225">#REF!</definedName>
    <definedName name="___dat003">#REF!</definedName>
    <definedName name="___dat01">#REF!</definedName>
    <definedName name="___dat0105">#REF!</definedName>
    <definedName name="___dat0165">#REF!</definedName>
    <definedName name="___dat0202">#REF!</definedName>
    <definedName name="___dat020203">#REF!</definedName>
    <definedName name="___dat0205">#REF!</definedName>
    <definedName name="___dat02789">#REF!</definedName>
    <definedName name="___dat067893">#REF!</definedName>
    <definedName name="___dat090909">#REF!</definedName>
    <definedName name="___DAT1">#REF!</definedName>
    <definedName name="___DAT10">#REF!</definedName>
    <definedName name="___DAT11">#REF!</definedName>
    <definedName name="___DAT12">#REF!</definedName>
    <definedName name="___DAT13">#REF!</definedName>
    <definedName name="___DAT14">#REF!</definedName>
    <definedName name="___dat1407">#REF!</definedName>
    <definedName name="___DAT15">#REF!</definedName>
    <definedName name="___DAT16">#REF!</definedName>
    <definedName name="___DAT17">#REF!</definedName>
    <definedName name="___DAT18">#REF!</definedName>
    <definedName name="___DAT19">#REF!</definedName>
    <definedName name="___DAT2">#REF!</definedName>
    <definedName name="___DAT20">#REF!</definedName>
    <definedName name="___dat20158">#REF!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#REF!</definedName>
    <definedName name="___DAT30">#REF!</definedName>
    <definedName name="___DAT31">#REF!</definedName>
    <definedName name="___DAT32">#REF!</definedName>
    <definedName name="___DAT33">#REF!</definedName>
    <definedName name="___DAT34">#REF!</definedName>
    <definedName name="___DAT35">#REF!</definedName>
    <definedName name="___DAT36">#REF!</definedName>
    <definedName name="___DAT37">#REF!</definedName>
    <definedName name="___DAT38">#REF!</definedName>
    <definedName name="___DAT39">#REF!</definedName>
    <definedName name="___DAT4">#REF!</definedName>
    <definedName name="___DAT40">#REF!</definedName>
    <definedName name="___DAT41">#REF!</definedName>
    <definedName name="___DAT42">#REF!</definedName>
    <definedName name="___dat4578">#REF!</definedName>
    <definedName name="___DAT5">#REF!</definedName>
    <definedName name="___DAT6">#REF!</definedName>
    <definedName name="___DAT7">#REF!</definedName>
    <definedName name="___dat7980">#REF!</definedName>
    <definedName name="___DAT8">#REF!</definedName>
    <definedName name="___dat87986">#REF!</definedName>
    <definedName name="___DAT9">#REF!</definedName>
    <definedName name="___dat9821">#REF!</definedName>
    <definedName name="___dat98457">#REF!</definedName>
    <definedName name="___dat9865">#REF!</definedName>
    <definedName name="___det01">#REF!</definedName>
    <definedName name="___det02">#REF!</definedName>
    <definedName name="___det05">#REF!</definedName>
    <definedName name="___det3">#REF!</definedName>
    <definedName name="___det4">#REF!</definedName>
    <definedName name="___Eme95">#REF!</definedName>
    <definedName name="___Eme96">#REF!</definedName>
    <definedName name="___Eme97">#REF!</definedName>
    <definedName name="___fsc200">#REF!</definedName>
    <definedName name="___fsc300">#REF!</definedName>
    <definedName name="___FSC400">#REF!</definedName>
    <definedName name="___FSC450">#REF!</definedName>
    <definedName name="___FSC500">#REF!</definedName>
    <definedName name="___FSC600">#REF!</definedName>
    <definedName name="___FSC700">#REF!</definedName>
    <definedName name="___FSC800">#REF!</definedName>
    <definedName name="___inv02">#REF!</definedName>
    <definedName name="___KE2" hidden="1">#REF!</definedName>
    <definedName name="___mcc10">#REF!</definedName>
    <definedName name="___mcc100">#REF!</definedName>
    <definedName name="___mcc110">#REF!</definedName>
    <definedName name="___mcc120">#REF!</definedName>
    <definedName name="___mcc20">#REF!</definedName>
    <definedName name="___mcc210">#REF!</definedName>
    <definedName name="___mcc220">#REF!</definedName>
    <definedName name="___mcc40">#REF!</definedName>
    <definedName name="___mcc50">#REF!</definedName>
    <definedName name="___MCC510">#REF!</definedName>
    <definedName name="___mcc60">#REF!</definedName>
    <definedName name="___mcc70">#REF!</definedName>
    <definedName name="___mou1">#REF!</definedName>
    <definedName name="___mou2">#REF!</definedName>
    <definedName name="___MTL100">#REF!</definedName>
    <definedName name="___MTL13">#REF!</definedName>
    <definedName name="___MTL200">#REF!</definedName>
    <definedName name="___mtl300">#REF!</definedName>
    <definedName name="___mtl400">#REF!</definedName>
    <definedName name="___mtl450">#REF!</definedName>
    <definedName name="___mtl500">#REF!</definedName>
    <definedName name="___MTL600">#REF!</definedName>
    <definedName name="___MTL700">#REF!</definedName>
    <definedName name="___MTL800">#REF!</definedName>
    <definedName name="___MTL900">#REF!</definedName>
    <definedName name="___mup4">#REF!</definedName>
    <definedName name="___SC100">#REF!</definedName>
    <definedName name="___SC13">#REF!</definedName>
    <definedName name="___sc200">#REF!</definedName>
    <definedName name="___SC300">#REF!</definedName>
    <definedName name="___SC400">#REF!</definedName>
    <definedName name="___SC450">#REF!</definedName>
    <definedName name="___SC500">#REF!</definedName>
    <definedName name="___SC600">#REF!</definedName>
    <definedName name="___sc700">#REF!</definedName>
    <definedName name="___sc800">#REF!</definedName>
    <definedName name="___sc900">#REF!</definedName>
    <definedName name="___sig1">#REF!</definedName>
    <definedName name="___sig2">#REF!</definedName>
    <definedName name="___SUM4648">#REF!</definedName>
    <definedName name="___SUR01">#REF!</definedName>
    <definedName name="___SUR02">#REF!</definedName>
    <definedName name="___SUR03">#REF!</definedName>
    <definedName name="___SUR04">#REF!</definedName>
    <definedName name="___SUR05">#REF!</definedName>
    <definedName name="___SUR06">#REF!</definedName>
    <definedName name="___SUR07">#REF!</definedName>
    <definedName name="___SUR08">#REF!</definedName>
    <definedName name="___SUR09">#REF!</definedName>
    <definedName name="___SUR10">#REF!</definedName>
    <definedName name="___SUR11">#REF!</definedName>
    <definedName name="___SUR12">#REF!</definedName>
    <definedName name="___Tet95">#REF!</definedName>
    <definedName name="___Tet96">#REF!</definedName>
    <definedName name="___Tet97">#REF!</definedName>
    <definedName name="___USA1">#REF!</definedName>
    <definedName name="___USA2">#REF!</definedName>
    <definedName name="___USA3">#REF!</definedName>
    <definedName name="___wip2000">#REF!</definedName>
    <definedName name="___yr1">#REF!</definedName>
    <definedName name="__ABC2" hidden="1">{"glinput",#N/A,FALSE,"NOVGL";"page2",#N/A,FALSE,"NOVGL";"veveypl",#N/A,FALSE,"NOVGL";"compl",#N/A,FALSE,"NOVGL";"asset",#N/A,FALSE,"NOVGL";"liab",#N/A,FALSE,"NOVGL";"assetgl",#N/A,FALSE,"NOVGL";"liabgl",#N/A,FALSE,"NOVGL";"balast",#N/A,FALSE,"NOVGL";"ballib",#N/A,FALSE,"NOVGL"}</definedName>
    <definedName name="__acc72">#REF!</definedName>
    <definedName name="__acc75">#REF!</definedName>
    <definedName name="__acc76">#REF!</definedName>
    <definedName name="__acc77">#REF!</definedName>
    <definedName name="__acc80">#REF!</definedName>
    <definedName name="__acc81">#REF!</definedName>
    <definedName name="__acc82">#REF!</definedName>
    <definedName name="__acc83">#REF!</definedName>
    <definedName name="__acc87">#REF!</definedName>
    <definedName name="__acc88">#REF!</definedName>
    <definedName name="__acc95">#REF!</definedName>
    <definedName name="__act02">#REF!</definedName>
    <definedName name="__bak1">#REF!</definedName>
    <definedName name="__bak2">#REF!</definedName>
    <definedName name="__bak3">#REF!</definedName>
    <definedName name="__bcr8">#REF!</definedName>
    <definedName name="__bcr9">#REF!</definedName>
    <definedName name="__bud02">#REF!</definedName>
    <definedName name="__bud03">#REF!</definedName>
    <definedName name="__dat00225">#REF!</definedName>
    <definedName name="__dat003">#REF!</definedName>
    <definedName name="__dat01">#REF!</definedName>
    <definedName name="__dat0105">#REF!</definedName>
    <definedName name="__dat0165">#REF!</definedName>
    <definedName name="__dat0202">#REF!</definedName>
    <definedName name="__dat020203">#REF!</definedName>
    <definedName name="__dat0205">#REF!</definedName>
    <definedName name="__dat02789">#REF!</definedName>
    <definedName name="__dat067893">#REF!</definedName>
    <definedName name="__dat090909">#REF!</definedName>
    <definedName name="__DAT1">#REF!</definedName>
    <definedName name="__DAT10">#REF!</definedName>
    <definedName name="__DAT11">#REF!</definedName>
    <definedName name="__DAT12">#REF!</definedName>
    <definedName name="__DAT13">#REF!</definedName>
    <definedName name="__DAT14">#REF!</definedName>
    <definedName name="__dat1407">#REF!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0158">#REF!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32">#REF!</definedName>
    <definedName name="__DAT33">#REF!</definedName>
    <definedName name="__DAT34">#REF!</definedName>
    <definedName name="__DAT35">#REF!</definedName>
    <definedName name="__DAT36">#REF!</definedName>
    <definedName name="__DAT37">#REF!</definedName>
    <definedName name="__DAT38">#REF!</definedName>
    <definedName name="__DAT39">#REF!</definedName>
    <definedName name="__DAT4">#REF!</definedName>
    <definedName name="__DAT40">#REF!</definedName>
    <definedName name="__DAT41">#REF!</definedName>
    <definedName name="__DAT42">#REF!</definedName>
    <definedName name="__dat4578">#REF!</definedName>
    <definedName name="__DAT5">#REF!</definedName>
    <definedName name="__DAT6">#REF!</definedName>
    <definedName name="__DAT7">#REF!</definedName>
    <definedName name="__dat7980">#REF!</definedName>
    <definedName name="__DAT8">#REF!</definedName>
    <definedName name="__dat87986">#REF!</definedName>
    <definedName name="__DAT9">#REF!</definedName>
    <definedName name="__dat9821">#REF!</definedName>
    <definedName name="__dat98457">#REF!</definedName>
    <definedName name="__dat9865">#REF!</definedName>
    <definedName name="__det01">#REF!</definedName>
    <definedName name="__det02">#REF!</definedName>
    <definedName name="__det05">#REF!</definedName>
    <definedName name="__det3">#REF!</definedName>
    <definedName name="__det4">#REF!</definedName>
    <definedName name="__Eme95">#REF!</definedName>
    <definedName name="__Eme96">#REF!</definedName>
    <definedName name="__Eme97">#REF!</definedName>
    <definedName name="__fsc200">#REF!</definedName>
    <definedName name="__fsc300">#REF!</definedName>
    <definedName name="__FSC400">#REF!</definedName>
    <definedName name="__FSC450">#REF!</definedName>
    <definedName name="__FSC500">#REF!</definedName>
    <definedName name="__FSC600">#REF!</definedName>
    <definedName name="__FSC700">#REF!</definedName>
    <definedName name="__FSC800">#REF!</definedName>
    <definedName name="__inv02">#REF!</definedName>
    <definedName name="__KE2" hidden="1">#REF!</definedName>
    <definedName name="__mcc10">#REF!</definedName>
    <definedName name="__mcc100">#REF!</definedName>
    <definedName name="__mcc110">#REF!</definedName>
    <definedName name="__mcc120">#REF!</definedName>
    <definedName name="__mcc20">#REF!</definedName>
    <definedName name="__mcc210">#REF!</definedName>
    <definedName name="__mcc220">#REF!</definedName>
    <definedName name="__mcc40">#REF!</definedName>
    <definedName name="__mcc50">#REF!</definedName>
    <definedName name="__MCC510">#REF!</definedName>
    <definedName name="__mcc60">#REF!</definedName>
    <definedName name="__mcc70">#REF!</definedName>
    <definedName name="__mou1">#REF!</definedName>
    <definedName name="__mou2">#REF!</definedName>
    <definedName name="__MTL100">#REF!</definedName>
    <definedName name="__MTL13">#REF!</definedName>
    <definedName name="__MTL200">#REF!</definedName>
    <definedName name="__mtl300">#REF!</definedName>
    <definedName name="__mtl400">#REF!</definedName>
    <definedName name="__mtl450">#REF!</definedName>
    <definedName name="__mtl500">#REF!</definedName>
    <definedName name="__MTL600">#REF!</definedName>
    <definedName name="__MTL700">#REF!</definedName>
    <definedName name="__MTL800">#REF!</definedName>
    <definedName name="__MTL900">#REF!</definedName>
    <definedName name="__mup4">#REF!</definedName>
    <definedName name="__SC100">#REF!</definedName>
    <definedName name="__SC13">#REF!</definedName>
    <definedName name="__sc200">#REF!</definedName>
    <definedName name="__SC300">#REF!</definedName>
    <definedName name="__SC400">#REF!</definedName>
    <definedName name="__SC450">#REF!</definedName>
    <definedName name="__SC500">#REF!</definedName>
    <definedName name="__SC600">#REF!</definedName>
    <definedName name="__sc700">#REF!</definedName>
    <definedName name="__sc800">#REF!</definedName>
    <definedName name="__sc900">#REF!</definedName>
    <definedName name="__sig1">#REF!</definedName>
    <definedName name="__sig2">#REF!</definedName>
    <definedName name="__SUM4648">#REF!</definedName>
    <definedName name="__SUR01">#REF!</definedName>
    <definedName name="__SUR02">#REF!</definedName>
    <definedName name="__SUR03">#REF!</definedName>
    <definedName name="__SUR04">#REF!</definedName>
    <definedName name="__SUR05">#REF!</definedName>
    <definedName name="__SUR06">#REF!</definedName>
    <definedName name="__SUR07">#REF!</definedName>
    <definedName name="__SUR08">#REF!</definedName>
    <definedName name="__SUR09">#REF!</definedName>
    <definedName name="__SUR10">#REF!</definedName>
    <definedName name="__SUR11">#REF!</definedName>
    <definedName name="__SUR12">#REF!</definedName>
    <definedName name="__Tet95">#REF!</definedName>
    <definedName name="__Tet96">#REF!</definedName>
    <definedName name="__Tet97">#REF!</definedName>
    <definedName name="__USA1">#REF!</definedName>
    <definedName name="__USA2">#REF!</definedName>
    <definedName name="__USA3">#REF!</definedName>
    <definedName name="__wip2000">#REF!</definedName>
    <definedName name="__yr1">#REF!</definedName>
    <definedName name="_01.0_PL1">#REF!</definedName>
    <definedName name="_01.0_PL2">#REF!</definedName>
    <definedName name="_01.1PL">#REF!</definedName>
    <definedName name="_01.2PL">#REF!</definedName>
    <definedName name="_01.3PL">#REF!</definedName>
    <definedName name="_01.4PL">#REF!</definedName>
    <definedName name="_01.5PL">#REF!</definedName>
    <definedName name="_02.3_ABS">#REF!</definedName>
    <definedName name="_1STHR1">#N/A</definedName>
    <definedName name="_1STHRL2">#REF!</definedName>
    <definedName name="_1STSLRY">#N/A</definedName>
    <definedName name="_2NDHR1">#N/A</definedName>
    <definedName name="_2NDHRL2">#N/A</definedName>
    <definedName name="_2NDSLRY">#N/A</definedName>
    <definedName name="_ABC2" hidden="1">{"glinput",#N/A,FALSE,"NOVGL";"page2",#N/A,FALSE,"NOVGL";"veveypl",#N/A,FALSE,"NOVGL";"compl",#N/A,FALSE,"NOVGL";"asset",#N/A,FALSE,"NOVGL";"liab",#N/A,FALSE,"NOVGL";"assetgl",#N/A,FALSE,"NOVGL";"liabgl",#N/A,FALSE,"NOVGL";"balast",#N/A,FALSE,"NOVGL";"ballib",#N/A,FALSE,"NOVGL"}</definedName>
    <definedName name="_acc72">#REF!</definedName>
    <definedName name="_acc75">#REF!</definedName>
    <definedName name="_acc76">#REF!</definedName>
    <definedName name="_acc77">#REF!</definedName>
    <definedName name="_acc80">#REF!</definedName>
    <definedName name="_acc81">#REF!</definedName>
    <definedName name="_acc82">#REF!</definedName>
    <definedName name="_acc83">#REF!</definedName>
    <definedName name="_acc87">#REF!</definedName>
    <definedName name="_acc88">#REF!</definedName>
    <definedName name="_acc95">#REF!</definedName>
    <definedName name="_act02">#REF!</definedName>
    <definedName name="_bak1">#REF!</definedName>
    <definedName name="_bak2">#REF!</definedName>
    <definedName name="_bak3">#REF!</definedName>
    <definedName name="_bcr8">#REF!</definedName>
    <definedName name="_bcr9">#REF!</definedName>
    <definedName name="_bud02">#REF!</definedName>
    <definedName name="_bud03">#REF!</definedName>
    <definedName name="_dat00225">#REF!</definedName>
    <definedName name="_dat003">#REF!</definedName>
    <definedName name="_dat01">#REF!</definedName>
    <definedName name="_dat0105">#REF!</definedName>
    <definedName name="_dat0165">#REF!</definedName>
    <definedName name="_dat0202">#REF!</definedName>
    <definedName name="_dat020203">#REF!</definedName>
    <definedName name="_dat0205">#REF!</definedName>
    <definedName name="_dat02789">#REF!</definedName>
    <definedName name="_dat067893">#REF!</definedName>
    <definedName name="_dat090909">#REF!</definedName>
    <definedName name="_DAT1">#REF!</definedName>
    <definedName name="_DAT10">#REF!</definedName>
    <definedName name="_DAT11">#REF!</definedName>
    <definedName name="_DAT12">#REF!</definedName>
    <definedName name="_DAT13">#REF!</definedName>
    <definedName name="_DAT14">#REF!</definedName>
    <definedName name="_dat1407">#REF!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0158">#REF!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578">#REF!</definedName>
    <definedName name="_DAT5">#REF!</definedName>
    <definedName name="_DAT6">#REF!</definedName>
    <definedName name="_DAT7">#REF!</definedName>
    <definedName name="_dat7980">#REF!</definedName>
    <definedName name="_DAT8">#REF!</definedName>
    <definedName name="_dat87986">#REF!</definedName>
    <definedName name="_DAT9">#REF!</definedName>
    <definedName name="_dat9821">#REF!</definedName>
    <definedName name="_dat98457">#REF!</definedName>
    <definedName name="_dat9865">#REF!</definedName>
    <definedName name="_det01">#REF!</definedName>
    <definedName name="_det02">#REF!</definedName>
    <definedName name="_det05">#REF!</definedName>
    <definedName name="_det3">#REF!</definedName>
    <definedName name="_det4">#REF!</definedName>
    <definedName name="_Eme95">#REF!</definedName>
    <definedName name="_Eme96">#REF!</definedName>
    <definedName name="_Eme97">#REF!</definedName>
    <definedName name="_Fill" hidden="1">#REF!</definedName>
    <definedName name="_xlnm._FilterDatabase" hidden="1">#REF!</definedName>
    <definedName name="_fsc200">#REF!</definedName>
    <definedName name="_fsc300">#REF!</definedName>
    <definedName name="_FSC400">#REF!</definedName>
    <definedName name="_FSC450">#REF!</definedName>
    <definedName name="_FSC500">#REF!</definedName>
    <definedName name="_FSC600">#REF!</definedName>
    <definedName name="_FSC700">#REF!</definedName>
    <definedName name="_FSC800">#REF!</definedName>
    <definedName name="_inv02">#REF!</definedName>
    <definedName name="_KE2" hidden="1">#REF!</definedName>
    <definedName name="_Key1" hidden="1">#REF!</definedName>
    <definedName name="_mcc10">#REF!</definedName>
    <definedName name="_mcc100">#REF!</definedName>
    <definedName name="_mcc110">#REF!</definedName>
    <definedName name="_mcc120">#REF!</definedName>
    <definedName name="_mcc20">#REF!</definedName>
    <definedName name="_mcc210">#REF!</definedName>
    <definedName name="_mcc220">#REF!</definedName>
    <definedName name="_mcc40">#REF!</definedName>
    <definedName name="_mcc50">#REF!</definedName>
    <definedName name="_MCC510">#REF!</definedName>
    <definedName name="_mcc60">#REF!</definedName>
    <definedName name="_mcc70">#REF!</definedName>
    <definedName name="_mou1">#REF!</definedName>
    <definedName name="_mou2">#REF!</definedName>
    <definedName name="_MTL100">#REF!</definedName>
    <definedName name="_MTL13">#REF!</definedName>
    <definedName name="_MTL200">#REF!</definedName>
    <definedName name="_mtl300">#REF!</definedName>
    <definedName name="_mtl400">#REF!</definedName>
    <definedName name="_mtl450">#REF!</definedName>
    <definedName name="_mtl500">#REF!</definedName>
    <definedName name="_MTL600">#REF!</definedName>
    <definedName name="_MTL700">#REF!</definedName>
    <definedName name="_MTL800">#REF!</definedName>
    <definedName name="_MTL900">#REF!</definedName>
    <definedName name="_mup4">#REF!</definedName>
    <definedName name="_Order1" hidden="1">255</definedName>
    <definedName name="_Order2" hidden="1">255</definedName>
    <definedName name="_Q_40_Export">#REF!</definedName>
    <definedName name="_Q_CSW_41_Export">#REF!</definedName>
    <definedName name="_SC100">#REF!</definedName>
    <definedName name="_SC13">#REF!</definedName>
    <definedName name="_sc200">#REF!</definedName>
    <definedName name="_SC300">#REF!</definedName>
    <definedName name="_SC400">#REF!</definedName>
    <definedName name="_SC450">#REF!</definedName>
    <definedName name="_SC500">#REF!</definedName>
    <definedName name="_SC600">#REF!</definedName>
    <definedName name="_sc700">#REF!</definedName>
    <definedName name="_sc800">#REF!</definedName>
    <definedName name="_sc900">#REF!</definedName>
    <definedName name="_sig1">#REF!</definedName>
    <definedName name="_sig2">#REF!</definedName>
    <definedName name="_Sort" hidden="1">#REF!</definedName>
    <definedName name="_SUM4648">#REF!</definedName>
    <definedName name="_SUR01">#REF!</definedName>
    <definedName name="_SUR02">#REF!</definedName>
    <definedName name="_SUR03">#REF!</definedName>
    <definedName name="_SUR04">#REF!</definedName>
    <definedName name="_SUR05">#REF!</definedName>
    <definedName name="_SUR06">#REF!</definedName>
    <definedName name="_SUR07">#REF!</definedName>
    <definedName name="_SUR08">#REF!</definedName>
    <definedName name="_SUR09">#REF!</definedName>
    <definedName name="_SUR10">#REF!</definedName>
    <definedName name="_SUR11">#REF!</definedName>
    <definedName name="_SUR12">#REF!</definedName>
    <definedName name="_Tet95">#REF!</definedName>
    <definedName name="_Tet96">#REF!</definedName>
    <definedName name="_Tet97">#REF!</definedName>
    <definedName name="_USA1">#REF!</definedName>
    <definedName name="_USA2">#REF!</definedName>
    <definedName name="_USA3">#REF!</definedName>
    <definedName name="_wip2000">#REF!</definedName>
    <definedName name="_yr1">#REF!</definedName>
    <definedName name="a">#REF!</definedName>
    <definedName name="A_Alle_Zwischen_Datum">#REF!</definedName>
    <definedName name="aa">#REF!</definedName>
    <definedName name="aaa" hidden="1">{"glinput",#N/A,FALSE,"NOVGL";"page2",#N/A,FALSE,"NOVGL";"veveypl",#N/A,FALSE,"NOVGL";"compl",#N/A,FALSE,"NOVGL";"asset",#N/A,FALSE,"NOVGL";"liab",#N/A,FALSE,"NOVGL";"assetgl",#N/A,FALSE,"NOVGL";"liabgl",#N/A,FALSE,"NOVGL";"balast",#N/A,FALSE,"NOVGL";"ballib",#N/A,FALSE,"NOVGL"}</definedName>
    <definedName name="ab">#REF!</definedName>
    <definedName name="ABC" hidden="1">{"glinput",#N/A,FALSE,"NOVGL";"page2",#N/A,FALSE,"NOVGL";"veveypl",#N/A,FALSE,"NOVGL";"compl",#N/A,FALSE,"NOVGL";"asset",#N/A,FALSE,"NOVGL";"liab",#N/A,FALSE,"NOVGL";"assetgl",#N/A,FALSE,"NOVGL";"liabgl",#N/A,FALSE,"NOVGL";"balast",#N/A,FALSE,"NOVGL";"ballib",#N/A,FALSE,"NOVGL"}</definedName>
    <definedName name="ABCD" hidden="1">{"glinput",#N/A,FALSE,"NOVGL";"page2",#N/A,FALSE,"NOVGL";"veveypl",#N/A,FALSE,"NOVGL";"compl",#N/A,FALSE,"NOVGL";"asset",#N/A,FALSE,"NOVGL";"liab",#N/A,FALSE,"NOVGL";"assetgl",#N/A,FALSE,"NOVGL";"liabgl",#N/A,FALSE,"NOVGL";"balast",#N/A,FALSE,"NOVGL";"ballib",#N/A,FALSE,"NOVGL"}</definedName>
    <definedName name="ac">#REF!</definedName>
    <definedName name="ACASE">#REF!</definedName>
    <definedName name="acc71a">#REF!</definedName>
    <definedName name="acc71b">#REF!</definedName>
    <definedName name="acc73a">#REF!</definedName>
    <definedName name="acc73b">#REF!</definedName>
    <definedName name="acc92a">#REF!</definedName>
    <definedName name="acc92b">#REF!</definedName>
    <definedName name="AccessDatabase" hidden="1">"P:\common\WORKPLAN\ACCESS\E&amp;I_DEPT\new.mdb"</definedName>
    <definedName name="Acct">#REF!</definedName>
    <definedName name="accts">#REF!</definedName>
    <definedName name="acma">#REF!</definedName>
    <definedName name="Acquired">"Drop Down 2"</definedName>
    <definedName name="act">#REF!</definedName>
    <definedName name="Act_2000">#REF!</definedName>
    <definedName name="Act_Mo">#REF!</definedName>
    <definedName name="Act_YTD">#REF!</definedName>
    <definedName name="ACTCM">#REF!</definedName>
    <definedName name="ACTCM2">#REF!</definedName>
    <definedName name="ACTIF_SAP">#REF!</definedName>
    <definedName name="actio">#REF!</definedName>
    <definedName name="ActionPlanAnnex5">#REF!</definedName>
    <definedName name="actual">#REF!</definedName>
    <definedName name="adc">#REF!</definedName>
    <definedName name="Added">#REF!</definedName>
    <definedName name="ADDITION">#REF!</definedName>
    <definedName name="Al">#REF!</definedName>
    <definedName name="albro">#REF!</definedName>
    <definedName name="all_data">#REF!</definedName>
    <definedName name="ALLOCATIONS">#REF!</definedName>
    <definedName name="Année">#REF!</definedName>
    <definedName name="anscount" hidden="1">2</definedName>
    <definedName name="aout">#REF!</definedName>
    <definedName name="AppDcn">#REF!</definedName>
    <definedName name="AR">#REF!</definedName>
    <definedName name="ARACDE">#REF!</definedName>
    <definedName name="Arch">#REF!</definedName>
    <definedName name="AREA1">#REF!</definedName>
    <definedName name="AREA10">#REF!</definedName>
    <definedName name="AREA11">#REF!</definedName>
    <definedName name="AREA12">#REF!</definedName>
    <definedName name="AREA13">#REF!</definedName>
    <definedName name="AREA14">#REF!</definedName>
    <definedName name="AREA15">#REF!</definedName>
    <definedName name="AREA16">#REF!</definedName>
    <definedName name="AREA17">#REF!</definedName>
    <definedName name="AREA18">#REF!</definedName>
    <definedName name="AREA19">#REF!</definedName>
    <definedName name="AREA2">#REF!</definedName>
    <definedName name="AREA20">#REF!</definedName>
    <definedName name="AREA21">#REF!</definedName>
    <definedName name="AREA22">#REF!</definedName>
    <definedName name="AREA3">#REF!</definedName>
    <definedName name="AREA4">#REF!</definedName>
    <definedName name="AREA5">#REF!</definedName>
    <definedName name="AREA6">#REF!</definedName>
    <definedName name="AREA7">#REF!</definedName>
    <definedName name="AREA8">#REF!</definedName>
    <definedName name="AREA9">#REF!</definedName>
    <definedName name="AreaTotal">#REF!</definedName>
    <definedName name="ARFMTS">#REF!</definedName>
    <definedName name="articles">#REF!</definedName>
    <definedName name="Artikel">#REF!</definedName>
    <definedName name="as">#REF!</definedName>
    <definedName name="aSAsSDAs">#REF!</definedName>
    <definedName name="asdf">#REF!</definedName>
    <definedName name="Ash_Coal">#REF!</definedName>
    <definedName name="Ash_Coffee_Grounds">#REF!</definedName>
    <definedName name="Ash_Wood">#REF!</definedName>
    <definedName name="ASHIFT">#REF!</definedName>
    <definedName name="ASSORT">#REF!</definedName>
    <definedName name="AUTOS">#REF!</definedName>
    <definedName name="avril">#REF!</definedName>
    <definedName name="AWasser">#REF!</definedName>
    <definedName name="b">#REF!</definedName>
    <definedName name="bacon">#REF!</definedName>
    <definedName name="bacon2">#REF!</definedName>
    <definedName name="BAL_SHEET">#REF!</definedName>
    <definedName name="BALSHT">#REF!</definedName>
    <definedName name="Bareme">#REF!</definedName>
    <definedName name="base">#REF!</definedName>
    <definedName name="Base_date">#REF!</definedName>
    <definedName name="basemelis">#REF!</definedName>
    <definedName name="bbbbbb">#REF!</definedName>
    <definedName name="bc">#REF!</definedName>
    <definedName name="BCASE">#REF!</definedName>
    <definedName name="bcd">#REF!</definedName>
    <definedName name="bcr">#REF!</definedName>
    <definedName name="bcrsecond">#REF!</definedName>
    <definedName name="bd2extrevap">#REF!</definedName>
    <definedName name="bd3extrevap">#REF!</definedName>
    <definedName name="bd3fa">#REF!</definedName>
    <definedName name="bdextrevap">#REF!</definedName>
    <definedName name="bdsel">#REF!</definedName>
    <definedName name="BEBI">#REF!</definedName>
    <definedName name="Bed">#REF!</definedName>
    <definedName name="Begin">#REF!</definedName>
    <definedName name="Bezeichnung">#REF!</definedName>
    <definedName name="BF">#REF!</definedName>
    <definedName name="BOTH">#REF!</definedName>
    <definedName name="BPCS">#REF!</definedName>
    <definedName name="BRANDS">#REF!</definedName>
    <definedName name="BS_ASSET">#REF!</definedName>
    <definedName name="BS_LIAB">#REF!</definedName>
    <definedName name="BSHIFT">#REF!</definedName>
    <definedName name="BT">#REF!</definedName>
    <definedName name="Bud.otsal">#REF!</definedName>
    <definedName name="bud03a">#REF!</definedName>
    <definedName name="BUDCM">#REF!</definedName>
    <definedName name="BUDCM2">#REF!</definedName>
    <definedName name="budget">#REF!</definedName>
    <definedName name="BudgetBenchmark_Benchmark">#REF!</definedName>
    <definedName name="BudgetBenchmarkASHE">#REF!</definedName>
    <definedName name="BudgetBenchmarkCSE">#REF!</definedName>
    <definedName name="BudgetBenchmarkIFMA">#REF!</definedName>
    <definedName name="BudgetBOQ">#REF!</definedName>
    <definedName name="BuildingType">#REF!</definedName>
    <definedName name="C_">#REF!</definedName>
    <definedName name="CA">#REF!</definedName>
    <definedName name="cadre_produit1">#REF!</definedName>
    <definedName name="cadre_produit2">#REF!</definedName>
    <definedName name="Canal_Cell">#REF!</definedName>
    <definedName name="Cans">0.375</definedName>
    <definedName name="CAP_EXP">#REF!</definedName>
    <definedName name="CASH_FLOW">#REF!</definedName>
    <definedName name="categories">#REF!</definedName>
    <definedName name="Category">#REF!</definedName>
    <definedName name="CC12MILO">#REF!</definedName>
    <definedName name="CC13CEREALS">#REF!</definedName>
    <definedName name="CC14SOYA">#REF!</definedName>
    <definedName name="CC15COCOA">#REF!</definedName>
    <definedName name="CC19WETLINE">#REF!</definedName>
    <definedName name="CC21AMILK">#REF!</definedName>
    <definedName name="CC21MILK">#REF!</definedName>
    <definedName name="CC21MLKA">#REF!</definedName>
    <definedName name="CC31TINSHOP">#REF!</definedName>
    <definedName name="CC42AMILK">#REF!</definedName>
    <definedName name="CC42MILK">#REF!</definedName>
    <definedName name="CC43BMILO">#REF!</definedName>
    <definedName name="CC43MILOFP">#REF!</definedName>
    <definedName name="CC92EXP">#REF!</definedName>
    <definedName name="CCLAB01">#REF!</definedName>
    <definedName name="CCLABO2">#REF!</definedName>
    <definedName name="CCLIST">#REF!</definedName>
    <definedName name="CCNUM">#REF!</definedName>
    <definedName name="cdtsauces">#REF!</definedName>
    <definedName name="cdtunimix">#REF!</definedName>
    <definedName name="Cellsize">#REF!</definedName>
    <definedName name="center">#REF!</definedName>
    <definedName name="cg">#REF!</definedName>
    <definedName name="chambersburg">#REF!</definedName>
    <definedName name="chilled">#REF!</definedName>
    <definedName name="choco2">#REF!</definedName>
    <definedName name="chocolate">#REF!</definedName>
    <definedName name="CIQWBGuid" hidden="1">"Drafted Matrix.xlsx"</definedName>
    <definedName name="Cler">#REF!</definedName>
    <definedName name="Clients">#REF!</definedName>
    <definedName name="CMPERDIEM">#REF!</definedName>
    <definedName name="CMSTAFF">#REF!</definedName>
    <definedName name="CO">#REF!</definedName>
    <definedName name="Coeff_verre">#REF!</definedName>
    <definedName name="COLUM">#REF!</definedName>
    <definedName name="comAU1">#REF!</definedName>
    <definedName name="comAU2">#REF!</definedName>
    <definedName name="comment1">#REF!</definedName>
    <definedName name="comment2">#REF!</definedName>
    <definedName name="comp.pr.l1">#REF!,#REF!</definedName>
    <definedName name="COMPANIES">#REF!</definedName>
    <definedName name="compl13">#REF!,#REF!</definedName>
    <definedName name="concgrains">#REF!</definedName>
    <definedName name="conches">#REF!</definedName>
    <definedName name="Condition">#REF!</definedName>
    <definedName name="CONSOLDATA">#REF!</definedName>
    <definedName name="CONSOLDIST">#REF!</definedName>
    <definedName name="Constr">#REF!</definedName>
    <definedName name="CONT">#REF!</definedName>
    <definedName name="CONTFF">#REF!</definedName>
    <definedName name="ControlRow">#REF!</definedName>
    <definedName name="copy">#REF!</definedName>
    <definedName name="CostCntrl">#REF!</definedName>
    <definedName name="Country">#REF!</definedName>
    <definedName name="COUNTRY_STATES">#REF!</definedName>
    <definedName name="COUT01">#REF!</definedName>
    <definedName name="COUT02">#REF!</definedName>
    <definedName name="COUT03">#REF!</definedName>
    <definedName name="COUT04">#REF!</definedName>
    <definedName name="COUT05">#REF!</definedName>
    <definedName name="COUT06">#REF!</definedName>
    <definedName name="COUT07">#REF!</definedName>
    <definedName name="COUT08">#REF!</definedName>
    <definedName name="COUT09">#REF!</definedName>
    <definedName name="COUT10">#REF!</definedName>
    <definedName name="COUT11">#REF!</definedName>
    <definedName name="COUT12">#REF!</definedName>
    <definedName name="cover">#REF!</definedName>
    <definedName name="cp">#REF!</definedName>
    <definedName name="CRAFT">#REF!</definedName>
    <definedName name="_xlnm.Criteria">#REF!</definedName>
    <definedName name="Criteria_MI">#REF!</definedName>
    <definedName name="CSA">#REF!</definedName>
    <definedName name="CSTN">#REF!</definedName>
    <definedName name="cswrap3">#REF!</definedName>
    <definedName name="CT">#REF!</definedName>
    <definedName name="CTRL">#REF!</definedName>
    <definedName name="Ctrlook">#REF!</definedName>
    <definedName name="CUP_0">#REF!</definedName>
    <definedName name="CUP_1">#REF!</definedName>
    <definedName name="CUP_2">#REF!</definedName>
    <definedName name="CUP_3">#REF!</definedName>
    <definedName name="current">#REF!</definedName>
    <definedName name="CurrTot">#REF!</definedName>
    <definedName name="d">#REF!</definedName>
    <definedName name="dan_B__Employee_List_List">#REF!</definedName>
    <definedName name="data">#REF!</definedName>
    <definedName name="Data_Month">#REF!</definedName>
    <definedName name="_xlnm.Database">#REF!</definedName>
    <definedName name="Database_MI">#REF!</definedName>
    <definedName name="date">#REF!</definedName>
    <definedName name="DAYWKHR">#REF!</definedName>
    <definedName name="dddd">#REF!</definedName>
    <definedName name="ddsads" hidden="1">{"glinput",#N/A,FALSE,"NOVGL";"page2",#N/A,FALSE,"NOVGL";"veveypl",#N/A,FALSE,"NOVGL";"compl",#N/A,FALSE,"NOVGL";"asset",#N/A,FALSE,"NOVGL";"liab",#N/A,FALSE,"NOVGL";"assetgl",#N/A,FALSE,"NOVGL";"liabgl",#N/A,FALSE,"NOVGL";"balast",#N/A,FALSE,"NOVGL";"ballib",#N/A,FALSE,"NOVGL"}</definedName>
    <definedName name="DE">#REF!</definedName>
    <definedName name="decembre">#REF!</definedName>
    <definedName name="DECPV">#REF!</definedName>
    <definedName name="DEPT">#REF!</definedName>
    <definedName name="DET">#REF!</definedName>
    <definedName name="Devise">#REF!</definedName>
    <definedName name="dgtky">#REF!</definedName>
    <definedName name="dimPlace">#REF!</definedName>
    <definedName name="DIR">#REF!</definedName>
    <definedName name="directs">#REF!</definedName>
    <definedName name="DONNEES">#REF!</definedName>
    <definedName name="download">#REF!</definedName>
    <definedName name="DP">#REF!</definedName>
    <definedName name="Drop">#REF!</definedName>
    <definedName name="e">#REF!</definedName>
    <definedName name="ecart01">#REF!</definedName>
    <definedName name="ecart02">#REF!</definedName>
    <definedName name="ecart03">#REF!</definedName>
    <definedName name="ecart04">#REF!</definedName>
    <definedName name="ecart05">#REF!</definedName>
    <definedName name="ecart06">#REF!</definedName>
    <definedName name="ecart07">#REF!</definedName>
    <definedName name="ecart08">#REF!</definedName>
    <definedName name="ecart09">#REF!</definedName>
    <definedName name="ecart10">#REF!</definedName>
    <definedName name="ecart11">#REF!</definedName>
    <definedName name="ecart12">#REF!</definedName>
    <definedName name="ecartannuel">#REF!</definedName>
    <definedName name="EfdDraft">#REF!</definedName>
    <definedName name="EFF">#REF!</definedName>
    <definedName name="Effort">#REF!</definedName>
    <definedName name="EH">#REF!</definedName>
    <definedName name="Elec">#REF!</definedName>
    <definedName name="End">#REF!</definedName>
    <definedName name="ENGIN">#REF!</definedName>
    <definedName name="EQPTINSUL">#REF!</definedName>
    <definedName name="EQUIPMENT">#REF!</definedName>
    <definedName name="ereca">#REF!</definedName>
    <definedName name="Essbase3">#REF!</definedName>
    <definedName name="Est">#REF!</definedName>
    <definedName name="EstToComp">#REF!</definedName>
    <definedName name="expensed">#REF!</definedName>
    <definedName name="explain">#REF!</definedName>
    <definedName name="EXPORT_PRICE">#REF!</definedName>
    <definedName name="exports">#REF!</definedName>
    <definedName name="ExpToDate">#REF!</definedName>
    <definedName name="_xlnm.Extract">#REF!</definedName>
    <definedName name="Extract_MI">#REF!</definedName>
    <definedName name="Extraction">#REF!</definedName>
    <definedName name="f">#REF!</definedName>
    <definedName name="face">#REF!</definedName>
    <definedName name="FACLAB460">#REF!</definedName>
    <definedName name="FACMTL460">#REF!</definedName>
    <definedName name="FACT">#REF!</definedName>
    <definedName name="Factor">#REF!</definedName>
    <definedName name="Factory">#REF!</definedName>
    <definedName name="febfore">#REF!</definedName>
    <definedName name="FEEPCT">#REF!</definedName>
    <definedName name="FEES">#REF!</definedName>
    <definedName name="FEVRIER">#REF!</definedName>
    <definedName name="FF">#REF!</definedName>
    <definedName name="fff">#REF!</definedName>
    <definedName name="ffff" hidden="1">{"glinput",#N/A,FALSE,"NOVGL";"page2",#N/A,FALSE,"NOVGL";"veveypl",#N/A,FALSE,"NOVGL";"compl",#N/A,FALSE,"NOVGL";"asset",#N/A,FALSE,"NOVGL";"liab",#N/A,FALSE,"NOVGL";"assetgl",#N/A,FALSE,"NOVGL";"liabgl",#N/A,FALSE,"NOVGL";"balast",#N/A,FALSE,"NOVGL";"ballib",#N/A,FALSE,"NOVGL"}</definedName>
    <definedName name="ffo">#REF!</definedName>
    <definedName name="fg">#REF!</definedName>
    <definedName name="FIN">#REF!</definedName>
    <definedName name="FIXEDQTY">#REF!</definedName>
    <definedName name="FL">#REF!</definedName>
    <definedName name="FLAB400">#REF!</definedName>
    <definedName name="FLAB450">#REF!</definedName>
    <definedName name="FLAB500">#REF!</definedName>
    <definedName name="FLAB600">#REF!</definedName>
    <definedName name="FLAB700">#REF!</definedName>
    <definedName name="FLAB800">#REF!</definedName>
    <definedName name="FMTL400">#REF!</definedName>
    <definedName name="FMTL450">#REF!</definedName>
    <definedName name="FMTL500">#REF!</definedName>
    <definedName name="FMTL600">#REF!</definedName>
    <definedName name="FMTL700">#REF!</definedName>
    <definedName name="FMTL800">#REF!</definedName>
    <definedName name="FOBRM">#REF!</definedName>
    <definedName name="FORM1">#REF!</definedName>
    <definedName name="FORM10">#REF!</definedName>
    <definedName name="FORM11">#REF!</definedName>
    <definedName name="FORM12">#REF!</definedName>
    <definedName name="FORM15">#REF!</definedName>
    <definedName name="FORM15_1">#REF!</definedName>
    <definedName name="FORM6">#REF!</definedName>
    <definedName name="Format">#REF!</definedName>
    <definedName name="fp">#REF!</definedName>
    <definedName name="Free">#REF!</definedName>
    <definedName name="fremont">#REF!</definedName>
    <definedName name="FSCapplies">#REF!</definedName>
    <definedName name="FTCalcs">INDEX(#REF!,0,MATCH(!A1048576,FTI,0))</definedName>
    <definedName name="FTCalcs2">INDEX(#REF!,0,MATCH(#REF!,FTI,0))</definedName>
    <definedName name="FTCalcs3">INDEX(#REF!,0,MATCH(!$D$9,FTI,0))</definedName>
    <definedName name="FTCalcs4">INDEX(#REF!,0,MATCH(#REF!,FTI,0))</definedName>
    <definedName name="FTCalcs5">INDEX(#REF!,0,MATCH(#REF!,FTI,0))</definedName>
    <definedName name="FTI">#REF!</definedName>
    <definedName name="FTII">OFFSET(FTCalcs,0,0,COUNTA(FTCalcs),1)</definedName>
    <definedName name="FTII2">OFFSET(FTCalcs2,0,0,COUNTA(FTCalcs2),1)</definedName>
    <definedName name="FTII3">OFFSET(FTCalcs3,0,0,COUNTA(FTCalcs3),1)</definedName>
    <definedName name="FTII4">OFFSET(FTCalcs4,0,0,COUNTA(FTCalcs4),1)</definedName>
    <definedName name="FTII5">OFFSET(FTCalcs5,0,0,COUNTA(FTCalcs5),1)</definedName>
    <definedName name="fts_exp">#REF!</definedName>
    <definedName name="ftsexp">#REF!</definedName>
    <definedName name="ftsmith">#REF!</definedName>
    <definedName name="FUNDS">#REF!</definedName>
    <definedName name="g">#REF!</definedName>
    <definedName name="GA">#REF!</definedName>
    <definedName name="GC1TIME">#REF!</definedName>
    <definedName name="GCMONTH">#REF!</definedName>
    <definedName name="gggg" hidden="1">{"glinput",#N/A,FALSE,"NOVGL";"page2",#N/A,FALSE,"NOVGL";"veveypl",#N/A,FALSE,"NOVGL";"compl",#N/A,FALSE,"NOVGL";"asset",#N/A,FALSE,"NOVGL";"liab",#N/A,FALSE,"NOVGL";"assetgl",#N/A,FALSE,"NOVGL";"liabgl",#N/A,FALSE,"NOVGL";"balast",#N/A,FALSE,"NOVGL";"ballib",#N/A,FALSE,"NOVGL"}</definedName>
    <definedName name="GLCC">#REF!</definedName>
    <definedName name="GLDBal">#REF!</definedName>
    <definedName name="global">#REF!</definedName>
    <definedName name="globalpsm">#REF!</definedName>
    <definedName name="gph">#REF!</definedName>
    <definedName name="GRANULES">#REF!</definedName>
    <definedName name="GROUP">#REF!</definedName>
    <definedName name="Gruppe">#REF!</definedName>
    <definedName name="H">#N/A</definedName>
    <definedName name="H.O._CONSTR">#REF!</definedName>
    <definedName name="hana">#REF!</definedName>
    <definedName name="hassia">#REF!</definedName>
    <definedName name="hautemelis">#REF!</definedName>
    <definedName name="HB">#N/A</definedName>
    <definedName name="HEADCOUNT">#REF!</definedName>
    <definedName name="heade2">#REF!</definedName>
    <definedName name="Header">#REF!</definedName>
    <definedName name="hello">#REF!</definedName>
    <definedName name="hesser">#REF!</definedName>
    <definedName name="hesserl6">#REF!</definedName>
    <definedName name="hesserl7">#REF!</definedName>
    <definedName name="Hey">#REF!</definedName>
    <definedName name="high">#REF!</definedName>
    <definedName name="Highlights">#REF!</definedName>
    <definedName name="holler">#REF!</definedName>
    <definedName name="HOURS13">#REF!</definedName>
    <definedName name="hrrg6088">#REF!</definedName>
    <definedName name="hrrg6311a">#REF!</definedName>
    <definedName name="hrrg6416">#REF!</definedName>
    <definedName name="hrrg6423c">#REF!</definedName>
    <definedName name="hrrg6753">#REF!</definedName>
    <definedName name="HTML_CodePage" hidden="1">1252</definedName>
    <definedName name="HTML_Control" hidden="1">{"'Proposal Balance Sheet'!$A$268:$L$320"}</definedName>
    <definedName name="HTML_Description" hidden="1">""</definedName>
    <definedName name="HTML_Email" hidden="1">""</definedName>
    <definedName name="HTML_Header" hidden="1">"Proposal Balance Sheet"</definedName>
    <definedName name="HTML_LastUpdate" hidden="1">"21.10.1999"</definedName>
    <definedName name="HTML_LineAfter" hidden="1">FALSE</definedName>
    <definedName name="HTML_LineBefore" hidden="1">FALSE</definedName>
    <definedName name="HTML_Name" hidden="1">"PASCAL MIEVILLE"</definedName>
    <definedName name="HTML_OBDlg2" hidden="1">TRUE</definedName>
    <definedName name="HTML_OBDlg4" hidden="1">TRUE</definedName>
    <definedName name="HTML_OS" hidden="1">0</definedName>
    <definedName name="HTML_PathFile" hidden="1">"C:\DATA\Focus\Plans comptables\MyHTML.htm"</definedName>
    <definedName name="HTML_Title" hidden="1">"FOCUS_CoA_explanation_all2"</definedName>
    <definedName name="htst">#REF!</definedName>
    <definedName name="HVAC_PLUMBING">#REF!</definedName>
    <definedName name="I_dunno">#REF!</definedName>
    <definedName name="IA">#REF!</definedName>
    <definedName name="IceCream">#REF!</definedName>
    <definedName name="ID">#REF!</definedName>
    <definedName name="IDLE">#REF!</definedName>
    <definedName name="idleland">#REF!</definedName>
    <definedName name="ieie6033">#REF!</definedName>
    <definedName name="ieie6210">#REF!</definedName>
    <definedName name="ieie6311a">#REF!</definedName>
    <definedName name="ieie6311b">#REF!</definedName>
    <definedName name="ieie6311c">#REF!</definedName>
    <definedName name="ieie6311d">#REF!</definedName>
    <definedName name="ieie6313f">#REF!</definedName>
    <definedName name="ieie6317a">#REF!</definedName>
    <definedName name="IL">#REF!</definedName>
    <definedName name="Imprimir_área_IM">#REF!</definedName>
    <definedName name="IN">#REF!</definedName>
    <definedName name="IND">#REF!</definedName>
    <definedName name="INDINC">#REF!</definedName>
    <definedName name="INDIRECTS">#REF!</definedName>
    <definedName name="Inflation">#REF!</definedName>
    <definedName name="infp">#REF!</definedName>
    <definedName name="INPUT">#REF!</definedName>
    <definedName name="INSPECTION">#REF!</definedName>
    <definedName name="INSTRUMENTS">#REF!</definedName>
    <definedName name="Interval">#REF!</definedName>
    <definedName name="Introduction">#REF!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"07/29/2022 07:52:34"</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shida">#REF!</definedName>
    <definedName name="IT_Stakeholder">#REF!</definedName>
    <definedName name="ja">#REF!</definedName>
    <definedName name="jamie">#REF!</definedName>
    <definedName name="JAN">#REF!</definedName>
    <definedName name="Jan_runAprsix">#REF!</definedName>
    <definedName name="JANVIER">#REF!</definedName>
    <definedName name="JT">#REF!</definedName>
    <definedName name="juillet">#REF!</definedName>
    <definedName name="juin">#REF!</definedName>
    <definedName name="Jul_2001">#REF!</definedName>
    <definedName name="JULACT">#REF!</definedName>
    <definedName name="july">#REF!</definedName>
    <definedName name="KEY_FIG">#REF!</definedName>
    <definedName name="KEY_FIG2">#REF!</definedName>
    <definedName name="KS">#REF!</definedName>
    <definedName name="KY">#REF!</definedName>
    <definedName name="LA">#REF!</definedName>
    <definedName name="LABOR">#REF!</definedName>
    <definedName name="LABOR100">#REF!</definedName>
    <definedName name="labor200">#REF!</definedName>
    <definedName name="LABOR300">#REF!</definedName>
    <definedName name="LABOR400">#REF!</definedName>
    <definedName name="LABOR450">#REF!</definedName>
    <definedName name="LABOR500">#REF!</definedName>
    <definedName name="LABOR600">#REF!</definedName>
    <definedName name="LABOR700">#REF!</definedName>
    <definedName name="LABOR800">#REF!</definedName>
    <definedName name="LABOR900">#REF!</definedName>
    <definedName name="LabRate">#REF!</definedName>
    <definedName name="LALT">#REF!</definedName>
    <definedName name="LANDLOTS">#REF!</definedName>
    <definedName name="last">#REF!</definedName>
    <definedName name="LBASE">#REF!</definedName>
    <definedName name="Legal_Green_Marketting">#REF!</definedName>
    <definedName name="LGCONT">#REF!</definedName>
    <definedName name="Lifecycle">#REF!</definedName>
    <definedName name="lignesvax">#REF!</definedName>
    <definedName name="LIST">#REF!</definedName>
    <definedName name="list_1">#REF!</definedName>
    <definedName name="list_2">#REF!</definedName>
    <definedName name="Location">#REF!</definedName>
    <definedName name="Look">#REF!</definedName>
    <definedName name="LOOKAT">#REF!</definedName>
    <definedName name="LS_7902">#REF!</definedName>
    <definedName name="LS_7903">#REF!</definedName>
    <definedName name="LS_8206">#REF!</definedName>
    <definedName name="LTP_RATIO">#REF!</definedName>
    <definedName name="MA">#REF!</definedName>
    <definedName name="MACRO">#REF!</definedName>
    <definedName name="MACROS">#REF!</definedName>
    <definedName name="mai">#REF!</definedName>
    <definedName name="MAINT">#REF!</definedName>
    <definedName name="MANPOWER">#REF!</definedName>
    <definedName name="MarketBasket">#REF!</definedName>
    <definedName name="MARKUP">#REF!</definedName>
    <definedName name="mars">#REF!</definedName>
    <definedName name="Material_Costs">#REF!</definedName>
    <definedName name="MATERIALS">#REF!</definedName>
    <definedName name="MATRL">#REF!</definedName>
    <definedName name="mb">#REF!</definedName>
    <definedName name="MCC">#REF!</definedName>
    <definedName name="mcdonough">#REF!</definedName>
    <definedName name="MD">#REF!</definedName>
    <definedName name="ME">#REF!</definedName>
    <definedName name="MECH._EQUIP.">#REF!</definedName>
    <definedName name="melbroyage">#REF!</definedName>
    <definedName name="MENU">#REF!</definedName>
    <definedName name="MES">#REF!</definedName>
    <definedName name="MFG">#REF!</definedName>
    <definedName name="mfgbu">#REF!</definedName>
    <definedName name="mfgtotal">#REF!</definedName>
    <definedName name="MI">#REF!</definedName>
    <definedName name="mike">#REF!</definedName>
    <definedName name="MILKFP">#REF!</definedName>
    <definedName name="MILLF">#REF!</definedName>
    <definedName name="MILO">#REF!</definedName>
    <definedName name="mm">#REF!</definedName>
    <definedName name="MN">#REF!</definedName>
    <definedName name="MO">#REF!</definedName>
    <definedName name="modèle">#REF!</definedName>
    <definedName name="mois">#REF!</definedName>
    <definedName name="Moisture_Coffee_Grounds">#REF!</definedName>
    <definedName name="Moisture_Wood">#REF!</definedName>
    <definedName name="Month">#REF!</definedName>
    <definedName name="Month_YTD">#REF!</definedName>
    <definedName name="Month1">#REF!</definedName>
    <definedName name="MONTHS">#REF!</definedName>
    <definedName name="MR">#REF!</definedName>
    <definedName name="MS">#REF!</definedName>
    <definedName name="MTLPCT">#REF!</definedName>
    <definedName name="mup">#REF!</definedName>
    <definedName name="myDate">#REF!</definedName>
    <definedName name="myTable">#REF!</definedName>
    <definedName name="N">#REF!</definedName>
    <definedName name="nalbachmixte">#REF!</definedName>
    <definedName name="nb">#REF!</definedName>
    <definedName name="NC">#REF!</definedName>
    <definedName name="NCV_Wood">#REF!</definedName>
    <definedName name="ND">#REF!</definedName>
    <definedName name="NE">#REF!</definedName>
    <definedName name="negative">#REF!</definedName>
    <definedName name="NEMS_total_comment">#REF!</definedName>
    <definedName name="NES_T_PAYROLL_ALLOWANCES_DEDUCTIONS_SUM">#REF!</definedName>
    <definedName name="NET">#REF!</definedName>
    <definedName name="new">#REF!</definedName>
    <definedName name="NEWEQPT">#REF!</definedName>
    <definedName name="ng">#REF!</definedName>
    <definedName name="NH">#REF!</definedName>
    <definedName name="NJ">#REF!</definedName>
    <definedName name="NM">#REF!</definedName>
    <definedName name="nnnnnnn" hidden="1">{"glinput",#N/A,FALSE,"NOVGL";"page2",#N/A,FALSE,"NOVGL";"veveypl",#N/A,FALSE,"NOVGL";"compl",#N/A,FALSE,"NOVGL";"asset",#N/A,FALSE,"NOVGL";"liab",#N/A,FALSE,"NOVGL";"assetgl",#N/A,FALSE,"NOVGL";"liabgl",#N/A,FALSE,"NOVGL";"balast",#N/A,FALSE,"NOVGL";"ballib",#N/A,FALSE,"NOVGL"}</definedName>
    <definedName name="NO2_Bunker">#REF!</definedName>
    <definedName name="NO2_Coal">#REF!</definedName>
    <definedName name="NO2_Coffee_Grounds">#REF!</definedName>
    <definedName name="NO2_Diesel">#REF!</definedName>
    <definedName name="NO2_LPG">#REF!</definedName>
    <definedName name="NO2_Nat_Gas">#REF!</definedName>
    <definedName name="NO2_Other_fuel">#REF!</definedName>
    <definedName name="NO2_Total_Boiler">#REF!</definedName>
    <definedName name="NO2_Total_Generator">#REF!</definedName>
    <definedName name="noah">#REF!</definedName>
    <definedName name="NOTE">#N/A</definedName>
    <definedName name="novembre">#REF!</definedName>
    <definedName name="novo" hidden="1">{"glinput",#N/A,FALSE,"NOVGL";"page2",#N/A,FALSE,"NOVGL";"veveypl",#N/A,FALSE,"NOVGL";"compl",#N/A,FALSE,"NOVGL";"asset",#N/A,FALSE,"NOVGL";"liab",#N/A,FALSE,"NOVGL";"assetgl",#N/A,FALSE,"NOVGL";"liabgl",#N/A,FALSE,"NOVGL";"balast",#N/A,FALSE,"NOVGL";"ballib",#N/A,FALSE,"NOVGL"}</definedName>
    <definedName name="np">#REF!</definedName>
    <definedName name="nph">#REF!</definedName>
    <definedName name="nqkgf">#REF!</definedName>
    <definedName name="nqkpf">#REF!</definedName>
    <definedName name="ns">#REF!</definedName>
    <definedName name="NUEVA" hidden="1">{"glinput",#N/A,FALSE,"NOVGL";"page2",#N/A,FALSE,"NOVGL";"veveypl",#N/A,FALSE,"NOVGL";"compl",#N/A,FALSE,"NOVGL";"asset",#N/A,FALSE,"NOVGL";"liab",#N/A,FALSE,"NOVGL";"assetgl",#N/A,FALSE,"NOVGL";"liabgl",#N/A,FALSE,"NOVGL";"balast",#N/A,FALSE,"NOVGL";"ballib",#N/A,FALSE,"NOVGL"}</definedName>
    <definedName name="NV">#REF!</definedName>
    <definedName name="NvsParentRef">#REF!</definedName>
    <definedName name="NY">#REF!</definedName>
    <definedName name="octobre">#REF!</definedName>
    <definedName name="OH">#REF!</definedName>
    <definedName name="OK">#REF!</definedName>
    <definedName name="on">#REF!</definedName>
    <definedName name="onhand">#REF!</definedName>
    <definedName name="OPL">#REF!</definedName>
    <definedName name="optima1">#REF!</definedName>
    <definedName name="optima2">#REF!</definedName>
    <definedName name="optima3">#REF!</definedName>
    <definedName name="OR">#REF!</definedName>
    <definedName name="OrastelA2">#REF!</definedName>
    <definedName name="OrigBudget">#REF!</definedName>
    <definedName name="OUTPUT">#REF!</definedName>
    <definedName name="P">#N/A</definedName>
    <definedName name="p_area">#REF!</definedName>
    <definedName name="PA">#REF!</definedName>
    <definedName name="PACK">#REF!</definedName>
    <definedName name="page" hidden="1">#REF!</definedName>
    <definedName name="pbt">#REF!</definedName>
    <definedName name="pcg">#REF!</definedName>
    <definedName name="pcp">#REF!</definedName>
    <definedName name="PCTFEE">#REF!</definedName>
    <definedName name="Pd_10_2008_thru_Pd_9_2009">#REF!</definedName>
    <definedName name="pe">#REF!</definedName>
    <definedName name="PendDcn">#REF!</definedName>
    <definedName name="PER_JAHR">#REF!</definedName>
    <definedName name="PER_MON">#REF!</definedName>
    <definedName name="PERS">#REF!</definedName>
    <definedName name="PERSONNEL">#REF!</definedName>
    <definedName name="pfg">#REF!</definedName>
    <definedName name="pfp">#REF!</definedName>
    <definedName name="PIPEINSUL">#REF!</definedName>
    <definedName name="PIPING_LAYOUT">#REF!</definedName>
    <definedName name="PIPING_MTO">#REF!</definedName>
    <definedName name="PIPING_SPPT">#REF!</definedName>
    <definedName name="PL_EXP">#REF!</definedName>
    <definedName name="PL_LOC">#REF!</definedName>
    <definedName name="PL_LOC2">#REF!</definedName>
    <definedName name="PL_TOT">#REF!</definedName>
    <definedName name="plainfield">#REF!</definedName>
    <definedName name="PLAN">#REF!</definedName>
    <definedName name="Plan_Mo">#REF!</definedName>
    <definedName name="Plan_YTD">#REF!</definedName>
    <definedName name="PLANT">#REF!</definedName>
    <definedName name="PMF">#REF!</definedName>
    <definedName name="png">#REF!</definedName>
    <definedName name="pnp">#REF!</definedName>
    <definedName name="POCHES0">#REF!</definedName>
    <definedName name="POCHES1">#REF!</definedName>
    <definedName name="POCHES2">#REF!</definedName>
    <definedName name="POCHES3">#REF!</definedName>
    <definedName name="positive">#REF!</definedName>
    <definedName name="Powder">#REF!</definedName>
    <definedName name="PPC">#REF!</definedName>
    <definedName name="PPR">#REF!</definedName>
    <definedName name="pq">#REF!</definedName>
    <definedName name="pr">#REF!</definedName>
    <definedName name="prev">#REF!</definedName>
    <definedName name="PRICE">#REF!</definedName>
    <definedName name="PRINT">#REF!</definedName>
    <definedName name="_xlnm.Print_Area">#REF!</definedName>
    <definedName name="PRINT_AREA_MI">#REF!</definedName>
    <definedName name="_xlnm.Print_Titles">#N/A</definedName>
    <definedName name="PRINT_TITLES_MI">#N/A</definedName>
    <definedName name="prixfixesvaleur">#REF!</definedName>
    <definedName name="Proc_Approach">#REF!</definedName>
    <definedName name="PROCESS">#REF!</definedName>
    <definedName name="Procurement_Approach">#REF!</definedName>
    <definedName name="PROD">#REF!</definedName>
    <definedName name="PROD01">#REF!</definedName>
    <definedName name="PROD02">#REF!</definedName>
    <definedName name="PROD03">#REF!</definedName>
    <definedName name="PROD04">#REF!</definedName>
    <definedName name="PROD05">#REF!</definedName>
    <definedName name="PROD06">#REF!</definedName>
    <definedName name="PROD07">#REF!</definedName>
    <definedName name="PROD08">#REF!</definedName>
    <definedName name="PROD09">#REF!</definedName>
    <definedName name="PROD10">#REF!</definedName>
    <definedName name="PROD11">#REF!</definedName>
    <definedName name="PROD12">#REF!</definedName>
    <definedName name="PROD13">#REF!</definedName>
    <definedName name="PROD14">#REF!</definedName>
    <definedName name="PROD15">#REF!</definedName>
    <definedName name="PROD16">#REF!</definedName>
    <definedName name="PROD200">#REF!</definedName>
    <definedName name="PROD25">#REF!</definedName>
    <definedName name="PROD26">#REF!</definedName>
    <definedName name="PROD27">#REF!</definedName>
    <definedName name="PROD300">#REF!</definedName>
    <definedName name="PROD350">#REF!</definedName>
    <definedName name="PROD360">#REF!</definedName>
    <definedName name="PROD370">#REF!</definedName>
    <definedName name="PROD400">#REF!</definedName>
    <definedName name="PROD460">#REF!</definedName>
    <definedName name="PROD500">#REF!</definedName>
    <definedName name="PROD600">#REF!</definedName>
    <definedName name="PROD660">#REF!</definedName>
    <definedName name="PROD700">#REF!</definedName>
    <definedName name="PROD900">#REF!</definedName>
    <definedName name="PRODANNUELLE">#REF!</definedName>
    <definedName name="PRODUCT">#REF!</definedName>
    <definedName name="PRODUCT_CLASSES">#REF!</definedName>
    <definedName name="products">#REF!</definedName>
    <definedName name="Produit_Cell">#REF!</definedName>
    <definedName name="prodwert1">#REF!</definedName>
    <definedName name="PROGRAMMING">#REF!</definedName>
    <definedName name="PROJ._ENG_MGR">#REF!</definedName>
    <definedName name="Proj_Stat">#REF!</definedName>
    <definedName name="PU">#REF!</definedName>
    <definedName name="PUC">#REF!</definedName>
    <definedName name="PURCHASING">#REF!</definedName>
    <definedName name="PUS">#REF!</definedName>
    <definedName name="PV">#N/A</definedName>
    <definedName name="pva">#REF!</definedName>
    <definedName name="QA">#REF!</definedName>
    <definedName name="qbt">#REF!</definedName>
    <definedName name="qfg">#REF!</definedName>
    <definedName name="qfp">#REF!</definedName>
    <definedName name="qqq">#REF!</definedName>
    <definedName name="qry2000budget">#REF!</definedName>
    <definedName name="qrybudgetsubmitted">#REF!</definedName>
    <definedName name="qryExpenses_CashFlow">#REF!</definedName>
    <definedName name="qsel_Alt_Suppliers_ALL_Quote">#REF!</definedName>
    <definedName name="qw">#REF!</definedName>
    <definedName name="qwqw">#REF!</definedName>
    <definedName name="RAG">#REF!</definedName>
    <definedName name="rapport_des_écarts">#REF!</definedName>
    <definedName name="RATE">#REF!</definedName>
    <definedName name="RATE200">#REF!</definedName>
    <definedName name="RATE300">#REF!</definedName>
    <definedName name="RATE350">#REF!</definedName>
    <definedName name="RATE360">#REF!</definedName>
    <definedName name="RATE370">#REF!</definedName>
    <definedName name="RATE400">#REF!</definedName>
    <definedName name="RATE460">#REF!</definedName>
    <definedName name="RATE500">#REF!</definedName>
    <definedName name="RATE600">#REF!</definedName>
    <definedName name="RATE660">#REF!</definedName>
    <definedName name="RATE700">#REF!</definedName>
    <definedName name="RATE900">#REF!</definedName>
    <definedName name="rates">#REF!</definedName>
    <definedName name="RAW">#REF!</definedName>
    <definedName name="Reab15000">#REF!</definedName>
    <definedName name="ReabDrip">#REF!</definedName>
    <definedName name="ReabHNPoches">#REF!</definedName>
    <definedName name="REABILAN_15000_L">#REF!</definedName>
    <definedName name="REABILAN_DRIPAC">#REF!</definedName>
    <definedName name="REABILAN_DRIPAC_TOTAL">#REF!</definedName>
    <definedName name="REABILAN_HN_15000_L">#REF!</definedName>
    <definedName name="REABILAN_HN_DRIPAC_TOTAL">#REF!</definedName>
    <definedName name="REABILAN_HN_Plastic_TOTAL_15000">#REF!</definedName>
    <definedName name="REABILAN_HN_POCHE">#REF!</definedName>
    <definedName name="REABILAN_HN_POCHES_TOTAL">#REF!</definedName>
    <definedName name="REABILAN_Plastic_TOTAL_15000">#REF!</definedName>
    <definedName name="REABILAN_POCHES_TOTAL">#REF!</definedName>
    <definedName name="ReabPoches">#REF!</definedName>
    <definedName name="ReaHN15000">#REF!</definedName>
    <definedName name="ReaHNDrip">#REF!</definedName>
    <definedName name="received">#REF!</definedName>
    <definedName name="RECEIVEDQTY">#REF!</definedName>
    <definedName name="RECETTE">#N/A</definedName>
    <definedName name="_xlnm.Recorder">#REF!</definedName>
    <definedName name="red">#REF!</definedName>
    <definedName name="reedsburg">#REF!</definedName>
    <definedName name="Region">#REF!</definedName>
    <definedName name="retail_pfme">#REF!</definedName>
    <definedName name="retail_vol">#REF!</definedName>
    <definedName name="RETAIN">#REF!</definedName>
    <definedName name="RevBudget">#REF!</definedName>
    <definedName name="RI">#REF!</definedName>
    <definedName name="RMHO">#REF!</definedName>
    <definedName name="rovemabr">#REF!</definedName>
    <definedName name="rovemahvs140">#REF!</definedName>
    <definedName name="rovemamousses">#REF!</definedName>
    <definedName name="RPC">#REF!</definedName>
    <definedName name="RPHO">#REF!</definedName>
    <definedName name="RPR">#REF!</definedName>
    <definedName name="RUC">#REF!</definedName>
    <definedName name="RUS">#REF!</definedName>
    <definedName name="s.5.1a">#REF!</definedName>
    <definedName name="S.5.1b">#REF!</definedName>
    <definedName name="s.5.1bsup">#REF!</definedName>
    <definedName name="sa">#REF!</definedName>
    <definedName name="safety">#REF!</definedName>
    <definedName name="SAICONT">#REF!</definedName>
    <definedName name="SALARY">#REF!</definedName>
    <definedName name="SALES">#REF!</definedName>
    <definedName name="SALESTAX">#REF!</definedName>
    <definedName name="SALRFEB">#REF!</definedName>
    <definedName name="SALRYTD">#REF!</definedName>
    <definedName name="sap">#REF!</definedName>
    <definedName name="SAPBEXdnldView" hidden="1">"3Y729SLP3I1ZW15FUXCOAUW19"</definedName>
    <definedName name="SAPBEXrevision" hidden="1">1</definedName>
    <definedName name="SAPBEXsysID" hidden="1">"OB8"</definedName>
    <definedName name="SAPBEXwbID" hidden="1">"41SOIQWJH2WXCWY77QDQ3O678"</definedName>
    <definedName name="SAPBEXwbID2" hidden="1">"42TBUA7QNAYGVUMOXR7ZHYS84"</definedName>
    <definedName name="SAT">#REF!</definedName>
    <definedName name="Savings_Type">#REF!</definedName>
    <definedName name="SAVINGSTABLE">#REF!</definedName>
    <definedName name="SB">#N/A</definedName>
    <definedName name="SC">#REF!</definedName>
    <definedName name="SCALE">#REF!</definedName>
    <definedName name="SCALE2B">#REF!</definedName>
    <definedName name="SCALE3">#REF!</definedName>
    <definedName name="SCALE4">#REF!</definedName>
    <definedName name="SCALE5">#REF!</definedName>
    <definedName name="sccombo">#REF!</definedName>
    <definedName name="SCHEDULING">#REF!</definedName>
    <definedName name="Scope">#REF!</definedName>
    <definedName name="SD">#REF!</definedName>
    <definedName name="sdfa">#REF!</definedName>
    <definedName name="select1">"'[Verluste-Wertberichtigung Mai__Entwurf.xls]Tabelle1'!$A$1"</definedName>
    <definedName name="select2">#REF!</definedName>
    <definedName name="select2.Next">#REF!</definedName>
    <definedName name="sepact">#REF!</definedName>
    <definedName name="SEPDIST">#REF!</definedName>
    <definedName name="SEPREV">#REF!</definedName>
    <definedName name="septembre">#REF!</definedName>
    <definedName name="SERV">#REF!</definedName>
    <definedName name="SF">#REF!</definedName>
    <definedName name="SFP">#REF!</definedName>
    <definedName name="ShakA2">#REF!</definedName>
    <definedName name="Sheet5">#REF!</definedName>
    <definedName name="SIR" hidden="1">{"glinput",#N/A,FALSE,"NOVGL";"page2",#N/A,FALSE,"NOVGL";"veveypl",#N/A,FALSE,"NOVGL";"compl",#N/A,FALSE,"NOVGL";"asset",#N/A,FALSE,"NOVGL";"liab",#N/A,FALSE,"NOVGL";"assetgl",#N/A,FALSE,"NOVGL";"liabgl",#N/A,FALSE,"NOVGL";"balast",#N/A,FALSE,"NOVGL";"ballib",#N/A,FALSE,"NOVGL"}</definedName>
    <definedName name="SITE">#REF!</definedName>
    <definedName name="sk">#REF!</definedName>
    <definedName name="SMALL">#REF!</definedName>
    <definedName name="SOL">#REF!</definedName>
    <definedName name="Solid_Waste_CH_Disposal_Cost">#REF!</definedName>
    <definedName name="Solid_Waste_Local_Disposal_Cost">#REF!</definedName>
    <definedName name="solidbars">#REF!</definedName>
    <definedName name="solver_adj" hidden="1">#REF!</definedName>
    <definedName name="solver_lin" hidden="1">0</definedName>
    <definedName name="solver_num" hidden="1">0</definedName>
    <definedName name="solver_opt" hidden="1">#REF!</definedName>
    <definedName name="solver_typ" hidden="1">3</definedName>
    <definedName name="solver_val" hidden="1">10000</definedName>
    <definedName name="SORT">#REF!</definedName>
    <definedName name="Sourcing_Manager">#REF!</definedName>
    <definedName name="sparks">#REF!</definedName>
    <definedName name="SPEED">#REF!</definedName>
    <definedName name="sss">#REF!</definedName>
    <definedName name="ST">#REF!</definedName>
    <definedName name="Stakeholder">#REF!</definedName>
    <definedName name="Standardpreis">#REF!</definedName>
    <definedName name="START_UP_OPER.">#REF!</definedName>
    <definedName name="stdopps">#REF!</definedName>
    <definedName name="Subcat">#REF!</definedName>
    <definedName name="Subcategory">#REF!</definedName>
    <definedName name="SUBCONTRACTS">#REF!</definedName>
    <definedName name="Subscriptionproducts">#REF!</definedName>
    <definedName name="SUBTOTAL">#REF!</definedName>
    <definedName name="SUG">#REF!</definedName>
    <definedName name="sugar">#REF!</definedName>
    <definedName name="sum">#REF!</definedName>
    <definedName name="Sum_CFC11_emissions">#REF!</definedName>
    <definedName name="Sum_CO2_chemicals">#REF!</definedName>
    <definedName name="Sum_electricity">#REF!</definedName>
    <definedName name="Sum_env_incidents">#REF!</definedName>
    <definedName name="Sum_fuels_process">#REF!</definedName>
    <definedName name="Sum_fuels_steam">#REF!</definedName>
    <definedName name="Sum_NEMS_priority_pct">#REF!</definedName>
    <definedName name="Sum_NOx">#REF!</definedName>
    <definedName name="Sum_pkg_mtls">#REF!</definedName>
    <definedName name="Sum_solid_efficiency_INCL_cg">#REF!</definedName>
    <definedName name="Sum_solid_generation_INCL_cg">#REF!</definedName>
    <definedName name="Sum_SOx">#REF!</definedName>
    <definedName name="Sum_total_prodn_volume">#REF!</definedName>
    <definedName name="Sum_water_discharged">#REF!</definedName>
    <definedName name="SUMCC12">#REF!</definedName>
    <definedName name="SUMCC13">#REF!</definedName>
    <definedName name="SUMCC141516">#REF!</definedName>
    <definedName name="SUMCC17">#REF!</definedName>
    <definedName name="SUMCC21">#REF!</definedName>
    <definedName name="SUMCC21A">#REF!</definedName>
    <definedName name="SUMCC313342">#REF!</definedName>
    <definedName name="SUMCC43">#REF!</definedName>
    <definedName name="SUMCC46">#REF!</definedName>
    <definedName name="SUMCC48">#REF!</definedName>
    <definedName name="SUMM">#REF!</definedName>
    <definedName name="SUMMARY">#REF!</definedName>
    <definedName name="sundy">#REF!</definedName>
    <definedName name="SuppType">#REF!</definedName>
    <definedName name="SURDOSAGE">#REF!</definedName>
    <definedName name="T">#N/A</definedName>
    <definedName name="tabla">#REF!</definedName>
    <definedName name="tabla1">#REF!</definedName>
    <definedName name="tabla2">#REF!</definedName>
    <definedName name="table">#REF!</definedName>
    <definedName name="TAX">#REF!</definedName>
    <definedName name="TAXRATE">#REF!</definedName>
    <definedName name="TB">#N/A</definedName>
    <definedName name="tbllane">#REF!</definedName>
    <definedName name="tblLanes">#REF!</definedName>
    <definedName name="tblMarket_Basket">#REF!</definedName>
    <definedName name="test">#REF!</definedName>
    <definedName name="TEST0">#REF!</definedName>
    <definedName name="TEST1">#REF!</definedName>
    <definedName name="TEST2">#REF!</definedName>
    <definedName name="TEST3">#REF!</definedName>
    <definedName name="test320">#REF!</definedName>
    <definedName name="TEST4">#REF!</definedName>
    <definedName name="TEST5">#REF!</definedName>
    <definedName name="TESTHKEY">#REF!</definedName>
    <definedName name="testhkey02">#REF!</definedName>
    <definedName name="TESTKEYS">#REF!</definedName>
    <definedName name="testkeys999">#REF!</definedName>
    <definedName name="testppp">#REF!</definedName>
    <definedName name="TESTVKEY">#REF!</definedName>
    <definedName name="testvkey321">#REF!</definedName>
    <definedName name="thouet">#REF!</definedName>
    <definedName name="TIC">#REF!</definedName>
    <definedName name="tigers">#REF!</definedName>
    <definedName name="Tinshop" hidden="1">{"glinput",#N/A,FALSE,"NOVGL";"page2",#N/A,FALSE,"NOVGL";"veveypl",#N/A,FALSE,"NOVGL";"compl",#N/A,FALSE,"NOVGL";"asset",#N/A,FALSE,"NOVGL";"liab",#N/A,FALSE,"NOVGL";"assetgl",#N/A,FALSE,"NOVGL";"liabgl",#N/A,FALSE,"NOVGL";"balast",#N/A,FALSE,"NOVGL";"ballib",#N/A,FALSE,"NOVGL"}</definedName>
    <definedName name="TITLE">#REF!</definedName>
    <definedName name="TN">#REF!</definedName>
    <definedName name="toma" hidden="1">{"glinput",#N/A,FALSE,"NOVGL";"page2",#N/A,FALSE,"NOVGL";"veveypl",#N/A,FALSE,"NOVGL";"compl",#N/A,FALSE,"NOVGL";"asset",#N/A,FALSE,"NOVGL";"liab",#N/A,FALSE,"NOVGL";"assetgl",#N/A,FALSE,"NOVGL";"liabgl",#N/A,FALSE,"NOVGL";"balast",#N/A,FALSE,"NOVGL";"ballib",#N/A,FALSE,"NOVGL"}</definedName>
    <definedName name="Tonexis1.5A2">#REF!</definedName>
    <definedName name="TonexisA2">#REF!</definedName>
    <definedName name="TonexisHPA2">#REF!</definedName>
    <definedName name="TONNAGE_DE_PEPTIDES">#REF!</definedName>
    <definedName name="tonnagerecept">#REF!</definedName>
    <definedName name="Tot_hrs">#REF!</definedName>
    <definedName name="total">#REF!</definedName>
    <definedName name="Total_Combustion_Emissions">#REF!</definedName>
    <definedName name="TOTAL_DRIPACS_ET_POCHES">#REF!</definedName>
    <definedName name="TOTAL_DRIPACS_POCHES">#REF!</definedName>
    <definedName name="Total_Energy_From_Direct_Fuel">#REF!</definedName>
    <definedName name="Total_Energy_From_Steam">#REF!</definedName>
    <definedName name="Total_Lab_Impact">#REF!</definedName>
    <definedName name="Total_prodn_volume">#REF!</definedName>
    <definedName name="Total_Water_Plant">#REF!</definedName>
    <definedName name="TotE">#REF!</definedName>
    <definedName name="Totla_Energy_From_Electricity">#REF!</definedName>
    <definedName name="TOTOVERDIR">#REF!</definedName>
    <definedName name="TotT">#REF!</definedName>
    <definedName name="tourell">#REF!</definedName>
    <definedName name="tout">#REF!</definedName>
    <definedName name="toyo">#REF!</definedName>
    <definedName name="toyo1">#REF!</definedName>
    <definedName name="toyo2">#REF!</definedName>
    <definedName name="toyo3">#REF!</definedName>
    <definedName name="toyo4">#REF!</definedName>
    <definedName name="TS_Data">#REF!</definedName>
    <definedName name="TS_Header">#REF!</definedName>
    <definedName name="tttt">#REF!</definedName>
    <definedName name="turbines">#REF!</definedName>
    <definedName name="TX">#REF!</definedName>
    <definedName name="Type">OFFSET(#REF!,,,COUNTA(#REF!))</definedName>
    <definedName name="types">#REF!</definedName>
    <definedName name="uht">#REF!</definedName>
    <definedName name="universalpack1">#REF!</definedName>
    <definedName name="universalpack2">#REF!</definedName>
    <definedName name="UpdateDate" localSheetId="10">#REF!</definedName>
    <definedName name="UpdateDate" localSheetId="8">#REF!</definedName>
    <definedName name="UpdateDate">#REF!</definedName>
    <definedName name="USA0">#REF!</definedName>
    <definedName name="UT">#REF!</definedName>
    <definedName name="VA">#REF!</definedName>
    <definedName name="VALUE">#N/A</definedName>
    <definedName name="var">#REF!</definedName>
    <definedName name="Variance">#REF!</definedName>
    <definedName name="VARIANCES">#REF!</definedName>
    <definedName name="VERRE0">#REF!</definedName>
    <definedName name="VERRE1">#REF!</definedName>
    <definedName name="VERRE2">#REF!</definedName>
    <definedName name="VERRE3">#REF!</definedName>
    <definedName name="VESSELS">#REF!</definedName>
    <definedName name="VFME">#REF!</definedName>
    <definedName name="vidok">#REF!</definedName>
    <definedName name="vites">#REF!</definedName>
    <definedName name="VITKSX">#REF!</definedName>
    <definedName name="VITPOL">#REF!</definedName>
    <definedName name="Vol">#REF!</definedName>
    <definedName name="VOL_VAR">#REF!</definedName>
    <definedName name="voume_SCB">#REF!</definedName>
    <definedName name="VV">#REF!</definedName>
    <definedName name="w">#REF!</definedName>
    <definedName name="WA">#REF!</definedName>
    <definedName name="Waste_Water_Treatment_CH">#REF!</definedName>
    <definedName name="Waste_Water_Treatment_Local_Cost">#REF!</definedName>
    <definedName name="WC_SALES_COGS">#REF!</definedName>
    <definedName name="weng">#REF!</definedName>
    <definedName name="wenny">#REF!</definedName>
    <definedName name="Wexportaff_vol">#REF!</definedName>
    <definedName name="Wfood_vol">#REF!</definedName>
    <definedName name="WI">#REF!</definedName>
    <definedName name="WIRED">#REF!</definedName>
    <definedName name="WKSHT">#REF!</definedName>
    <definedName name="worksheet">#REF!</definedName>
    <definedName name="wpcc91">#REF!</definedName>
    <definedName name="wrap10">#REF!</definedName>
    <definedName name="wrap11">#REF!</definedName>
    <definedName name="wrap20">#REF!</definedName>
    <definedName name="wrap21">#REF!</definedName>
    <definedName name="Wretail_vol">#REF!</definedName>
    <definedName name="wrn.jcb." hidden="1">{"Cadre_client",#N/A,FALSE,"PP_Client";"Cartouche",#N/A,FALSE,"Fvar"}</definedName>
    <definedName name="wrn.novgl." hidden="1">{"glinput",#N/A,FALSE,"NOVGL";"page2",#N/A,FALSE,"NOVGL";"veveypl",#N/A,FALSE,"NOVGL";"compl",#N/A,FALSE,"NOVGL";"asset",#N/A,FALSE,"NOVGL";"liab",#N/A,FALSE,"NOVGL";"assetgl",#N/A,FALSE,"NOVGL";"liabgl",#N/A,FALSE,"NOVGL";"balast",#N/A,FALSE,"NOVGL";"ballib",#N/A,FALSE,"NOVGL"}</definedName>
    <definedName name="WV">#REF!</definedName>
    <definedName name="ww">#REF!</definedName>
    <definedName name="wwww">#REF!</definedName>
    <definedName name="WY">#REF!</definedName>
    <definedName name="X">#REF!</definedName>
    <definedName name="xhours">#REF!</definedName>
    <definedName name="xhrs">#REF!</definedName>
    <definedName name="XXX660">#REF!</definedName>
    <definedName name="XXXX">#REF!</definedName>
    <definedName name="XXXXY">#REF!</definedName>
    <definedName name="xyz">#REF!</definedName>
    <definedName name="year">#REF!</definedName>
    <definedName name="YEARS">#REF!</definedName>
    <definedName name="yes_no">#REF!</definedName>
    <definedName name="ytd03">#REF!</definedName>
    <definedName name="ziextrevap">#REF!</definedName>
    <definedName name="zitblx">#REF!</definedName>
    <definedName name="zone">#REF!</definedName>
    <definedName name="Zone_impres_MI">#REF!</definedName>
    <definedName name="ZONING">#REF!</definedName>
    <definedName name="zyx">#REF!</definedName>
    <definedName name="البنود">#REF!</definedName>
    <definedName name="غير_قائم">'لا يعدل'!$C$27:$C$30</definedName>
    <definedName name="قائم">'لا يعدل'!$B$27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41" l="1"/>
  <c r="AI5" i="39" a="1"/>
  <c r="AI5" i="39" s="1"/>
  <c r="AI6" i="39" a="1"/>
  <c r="AI6" i="39" s="1"/>
  <c r="AI7" i="39" a="1"/>
  <c r="AI7" i="39" s="1"/>
  <c r="AI8" i="39" a="1"/>
  <c r="AI8" i="39" s="1"/>
  <c r="AI9" i="39" a="1"/>
  <c r="AI9" i="39" s="1"/>
  <c r="AI10" i="39" a="1"/>
  <c r="AI10" i="39" s="1"/>
  <c r="AI11" i="39" a="1"/>
  <c r="AI11" i="39" s="1"/>
  <c r="AI12" i="39" a="1"/>
  <c r="AI12" i="39" s="1"/>
  <c r="AI13" i="39" a="1"/>
  <c r="AI13" i="39" s="1"/>
  <c r="AI14" i="39" a="1"/>
  <c r="AI14" i="39" s="1"/>
  <c r="AI15" i="39" a="1"/>
  <c r="AI15" i="39" s="1"/>
  <c r="AI16" i="39" a="1"/>
  <c r="AI16" i="39" s="1"/>
  <c r="AI17" i="39" a="1"/>
  <c r="AI17" i="39" s="1"/>
  <c r="AI18" i="39" a="1"/>
  <c r="AI18" i="39" s="1"/>
  <c r="AI19" i="39" a="1"/>
  <c r="AI19" i="39" s="1"/>
  <c r="AI20" i="39" a="1"/>
  <c r="AI20" i="39" s="1"/>
  <c r="AI21" i="39" a="1"/>
  <c r="AI21" i="39" s="1"/>
  <c r="AI22" i="39" a="1"/>
  <c r="AI22" i="39" s="1"/>
  <c r="AI23" i="39" a="1"/>
  <c r="AI23" i="39" s="1"/>
  <c r="AI24" i="39" a="1"/>
  <c r="AI24" i="39" s="1"/>
  <c r="AI25" i="39" a="1"/>
  <c r="AI25" i="39" s="1"/>
  <c r="AI26" i="39" a="1"/>
  <c r="AI26" i="39" s="1"/>
  <c r="AI27" i="39" a="1"/>
  <c r="AI27" i="39" s="1"/>
  <c r="AI28" i="39" a="1"/>
  <c r="AI28" i="39" s="1"/>
  <c r="AI29" i="39" a="1"/>
  <c r="AI29" i="39" s="1"/>
  <c r="AI30" i="39" a="1"/>
  <c r="AI30" i="39" s="1"/>
  <c r="AI31" i="39" a="1"/>
  <c r="AI31" i="39" s="1"/>
  <c r="AI32" i="39" a="1"/>
  <c r="AI32" i="39" s="1"/>
  <c r="AI33" i="39" a="1"/>
  <c r="AI33" i="39" s="1"/>
  <c r="AI34" i="39" a="1"/>
  <c r="AI34" i="39" s="1"/>
  <c r="AI35" i="39" a="1"/>
  <c r="AI35" i="39" s="1"/>
  <c r="AI36" i="39" a="1"/>
  <c r="AI36" i="39" s="1"/>
  <c r="AI37" i="39" a="1"/>
  <c r="AI37" i="39" s="1"/>
  <c r="AI38" i="39" a="1"/>
  <c r="AI38" i="39" s="1"/>
  <c r="AI39" i="39" a="1"/>
  <c r="AI39" i="39" s="1"/>
  <c r="AI40" i="39" a="1"/>
  <c r="AI40" i="39" s="1"/>
  <c r="AI41" i="39" a="1"/>
  <c r="AI41" i="39" s="1"/>
  <c r="AI42" i="39" a="1"/>
  <c r="AI42" i="39" s="1"/>
  <c r="AI43" i="39" a="1"/>
  <c r="AI43" i="39" s="1"/>
  <c r="AI44" i="39" a="1"/>
  <c r="AI44" i="39" s="1"/>
  <c r="AI45" i="39" a="1"/>
  <c r="AI45" i="39" s="1"/>
  <c r="AI46" i="39" a="1"/>
  <c r="AI46" i="39" s="1"/>
  <c r="AI47" i="39" a="1"/>
  <c r="AI47" i="39"/>
  <c r="AI48" i="39" a="1"/>
  <c r="AI48" i="39" s="1"/>
  <c r="AI49" i="39" a="1"/>
  <c r="AI49" i="39" s="1"/>
  <c r="AI50" i="39" a="1"/>
  <c r="AI50" i="39" s="1"/>
  <c r="AI51" i="39" a="1"/>
  <c r="AI51" i="39" s="1"/>
  <c r="AI52" i="39" a="1"/>
  <c r="AI52" i="39" s="1"/>
  <c r="AI53" i="39" a="1"/>
  <c r="AI53" i="39" s="1"/>
  <c r="AI54" i="39" a="1"/>
  <c r="AI54" i="39" s="1"/>
  <c r="AI55" i="39" a="1"/>
  <c r="AI55" i="39" s="1"/>
  <c r="AI56" i="39" a="1"/>
  <c r="AI56" i="39" s="1"/>
  <c r="AI57" i="39" a="1"/>
  <c r="AI57" i="39" s="1"/>
  <c r="AI58" i="39" a="1"/>
  <c r="AI58" i="39"/>
  <c r="AI59" i="39" a="1"/>
  <c r="AI59" i="39" s="1"/>
  <c r="AI60" i="39" a="1"/>
  <c r="AI60" i="39" s="1"/>
  <c r="AI61" i="39" a="1"/>
  <c r="AI61" i="39" s="1"/>
  <c r="AI62" i="39" a="1"/>
  <c r="AI62" i="39" s="1"/>
  <c r="AI63" i="39" a="1"/>
  <c r="AI63" i="39" s="1"/>
  <c r="AI64" i="39" a="1"/>
  <c r="AI64" i="39" s="1"/>
  <c r="AI65" i="39" a="1"/>
  <c r="AI65" i="39" s="1"/>
  <c r="AI66" i="39" a="1"/>
  <c r="AI66" i="39" s="1"/>
  <c r="AI67" i="39" a="1"/>
  <c r="AI67" i="39" s="1"/>
  <c r="AI68" i="39" a="1"/>
  <c r="AI68" i="39" s="1"/>
  <c r="AI69" i="39" a="1"/>
  <c r="AI69" i="39" s="1"/>
  <c r="AI70" i="39" a="1"/>
  <c r="AI70" i="39" s="1"/>
  <c r="AI71" i="39" a="1"/>
  <c r="AI71" i="39" s="1"/>
  <c r="AI72" i="39" a="1"/>
  <c r="AI72" i="39" s="1"/>
  <c r="AI73" i="39" a="1"/>
  <c r="AI73" i="39" s="1"/>
  <c r="AI74" i="39" a="1"/>
  <c r="AI74" i="39" s="1"/>
  <c r="AI75" i="39" a="1"/>
  <c r="AI75" i="39" s="1"/>
  <c r="AI76" i="39" a="1"/>
  <c r="AI76" i="39" s="1"/>
  <c r="AI77" i="39" a="1"/>
  <c r="AI77" i="39" s="1"/>
  <c r="AI78" i="39" a="1"/>
  <c r="AI78" i="39" s="1"/>
  <c r="AI79" i="39" a="1"/>
  <c r="AI79" i="39" s="1"/>
  <c r="AI80" i="39" a="1"/>
  <c r="AI80" i="39" s="1"/>
  <c r="AI81" i="39" a="1"/>
  <c r="AI81" i="39" s="1"/>
  <c r="AI82" i="39" a="1"/>
  <c r="AI82" i="39" s="1"/>
  <c r="AI83" i="39" a="1"/>
  <c r="AI83" i="39" s="1"/>
  <c r="AI84" i="39" a="1"/>
  <c r="AI84" i="39" s="1"/>
  <c r="AI85" i="39" a="1"/>
  <c r="AI85" i="39" s="1"/>
  <c r="AI86" i="39" a="1"/>
  <c r="AI86" i="39" s="1"/>
  <c r="AI87" i="39" a="1"/>
  <c r="AI87" i="39" s="1"/>
  <c r="AI88" i="39" a="1"/>
  <c r="AI88" i="39" s="1"/>
  <c r="AI89" i="39" a="1"/>
  <c r="AI89" i="39" s="1"/>
  <c r="AI90" i="39" a="1"/>
  <c r="AI90" i="39" s="1"/>
  <c r="AI91" i="39" a="1"/>
  <c r="AI91" i="39" s="1"/>
  <c r="AI92" i="39" a="1"/>
  <c r="AI92" i="39" s="1"/>
  <c r="AI93" i="39" a="1"/>
  <c r="AI93" i="39" s="1"/>
  <c r="AI94" i="39" a="1"/>
  <c r="AI94" i="39" s="1"/>
  <c r="AI95" i="39" a="1"/>
  <c r="AI95" i="39" s="1"/>
  <c r="AI96" i="39" a="1"/>
  <c r="AI96" i="39" s="1"/>
  <c r="AI97" i="39" a="1"/>
  <c r="AI97" i="39" s="1"/>
  <c r="AI98" i="39" a="1"/>
  <c r="AI98" i="39" s="1"/>
  <c r="AI99" i="39" a="1"/>
  <c r="AI99" i="39" s="1"/>
  <c r="AI100" i="39" a="1"/>
  <c r="AI100" i="39" s="1"/>
  <c r="AI101" i="39" a="1"/>
  <c r="AI101" i="39" s="1"/>
  <c r="AI102" i="39" a="1"/>
  <c r="AI102" i="39" s="1"/>
  <c r="AI103" i="39" a="1"/>
  <c r="AI103" i="39"/>
  <c r="AI104" i="39" a="1"/>
  <c r="AI104" i="39" s="1"/>
  <c r="AI105" i="39" a="1"/>
  <c r="AI105" i="39" s="1"/>
  <c r="AI106" i="39" a="1"/>
  <c r="AI106" i="39" s="1"/>
  <c r="AI107" i="39" a="1"/>
  <c r="AI107" i="39" s="1"/>
  <c r="AI108" i="39" a="1"/>
  <c r="AI108" i="39" s="1"/>
  <c r="AI109" i="39" a="1"/>
  <c r="AI109" i="39" s="1"/>
  <c r="AI110" i="39" a="1"/>
  <c r="AI110" i="39" s="1"/>
  <c r="AI111" i="39" a="1"/>
  <c r="AI111" i="39" s="1"/>
  <c r="AI112" i="39" a="1"/>
  <c r="AI112" i="39" s="1"/>
  <c r="AI113" i="39" a="1"/>
  <c r="AI113" i="39" s="1"/>
  <c r="AI114" i="39" a="1"/>
  <c r="AI114" i="39" s="1"/>
  <c r="AI115" i="39" a="1"/>
  <c r="AI115" i="39" s="1"/>
  <c r="AI116" i="39" a="1"/>
  <c r="AI116" i="39" s="1"/>
  <c r="AI117" i="39" a="1"/>
  <c r="AI117" i="39" s="1"/>
  <c r="AI118" i="39" a="1"/>
  <c r="AI118" i="39" s="1"/>
  <c r="AI119" i="39" a="1"/>
  <c r="AI119" i="39" s="1"/>
  <c r="AI120" i="39" a="1"/>
  <c r="AI120" i="39" s="1"/>
  <c r="AI121" i="39" a="1"/>
  <c r="AI121" i="39"/>
  <c r="AI4" i="39" a="1"/>
  <c r="AI4" i="39" s="1"/>
  <c r="AH4" i="39" a="1"/>
  <c r="AH4" i="39" s="1"/>
  <c r="AH5" i="39" a="1"/>
  <c r="AH5" i="39"/>
  <c r="AH6" i="39" a="1"/>
  <c r="AH6" i="39" s="1"/>
  <c r="AH7" i="39" a="1"/>
  <c r="AH7" i="39" s="1"/>
  <c r="AH8" i="39" a="1"/>
  <c r="AH8" i="39" s="1"/>
  <c r="AH9" i="39" a="1"/>
  <c r="AH9" i="39" s="1"/>
  <c r="AH10" i="39" a="1"/>
  <c r="AH10" i="39" s="1"/>
  <c r="AH11" i="39" a="1"/>
  <c r="AH11" i="39" s="1"/>
  <c r="AH12" i="39" a="1"/>
  <c r="AH12" i="39" s="1"/>
  <c r="AH13" i="39" a="1"/>
  <c r="AH13" i="39" s="1"/>
  <c r="AH14" i="39" a="1"/>
  <c r="AH14" i="39" s="1"/>
  <c r="AH15" i="39" a="1"/>
  <c r="AH15" i="39" s="1"/>
  <c r="AH16" i="39" a="1"/>
  <c r="AH16" i="39" s="1"/>
  <c r="AH17" i="39" a="1"/>
  <c r="AH17" i="39"/>
  <c r="AH18" i="39" a="1"/>
  <c r="AH18" i="39" s="1"/>
  <c r="AH19" i="39" a="1"/>
  <c r="AH19" i="39" s="1"/>
  <c r="AH20" i="39" a="1"/>
  <c r="AH20" i="39" s="1"/>
  <c r="AH21" i="39" a="1"/>
  <c r="AH21" i="39" s="1"/>
  <c r="AH22" i="39" a="1"/>
  <c r="AH22" i="39" s="1"/>
  <c r="AH23" i="39" a="1"/>
  <c r="AH23" i="39" s="1"/>
  <c r="AH24" i="39" a="1"/>
  <c r="AH24" i="39" s="1"/>
  <c r="AH25" i="39" a="1"/>
  <c r="AH25" i="39" s="1"/>
  <c r="AH26" i="39" a="1"/>
  <c r="AH26" i="39" s="1"/>
  <c r="AH27" i="39" a="1"/>
  <c r="AH27" i="39" s="1"/>
  <c r="AH28" i="39" a="1"/>
  <c r="AH28" i="39" s="1"/>
  <c r="AH29" i="39" a="1"/>
  <c r="AH29" i="39" s="1"/>
  <c r="AH30" i="39" a="1"/>
  <c r="AH30" i="39" s="1"/>
  <c r="AH31" i="39" a="1"/>
  <c r="AH31" i="39" s="1"/>
  <c r="AH32" i="39" a="1"/>
  <c r="AH32" i="39" s="1"/>
  <c r="AH33" i="39" a="1"/>
  <c r="AH33" i="39" s="1"/>
  <c r="AH34" i="39" a="1"/>
  <c r="AH34" i="39" s="1"/>
  <c r="AH35" i="39" a="1"/>
  <c r="AH35" i="39"/>
  <c r="AH36" i="39" a="1"/>
  <c r="AH36" i="39" s="1"/>
  <c r="AH37" i="39" a="1"/>
  <c r="AH37" i="39" s="1"/>
  <c r="AH38" i="39" a="1"/>
  <c r="AH38" i="39" s="1"/>
  <c r="AH39" i="39" a="1"/>
  <c r="AH39" i="39" s="1"/>
  <c r="AH40" i="39" a="1"/>
  <c r="AH40" i="39" s="1"/>
  <c r="AH41" i="39" a="1"/>
  <c r="AH41" i="39" s="1"/>
  <c r="AH42" i="39" a="1"/>
  <c r="AH42" i="39" s="1"/>
  <c r="AH43" i="39" a="1"/>
  <c r="AH43" i="39" s="1"/>
  <c r="AH44" i="39" a="1"/>
  <c r="AH44" i="39" s="1"/>
  <c r="AH45" i="39" a="1"/>
  <c r="AH45" i="39" s="1"/>
  <c r="AH46" i="39" a="1"/>
  <c r="AH46" i="39" s="1"/>
  <c r="AH47" i="39" a="1"/>
  <c r="AH47" i="39" s="1"/>
  <c r="AH48" i="39" a="1"/>
  <c r="AH48" i="39" s="1"/>
  <c r="AH49" i="39" a="1"/>
  <c r="AH49" i="39" s="1"/>
  <c r="AH50" i="39" a="1"/>
  <c r="AH50" i="39" s="1"/>
  <c r="AH51" i="39" a="1"/>
  <c r="AH51" i="39" s="1"/>
  <c r="AH52" i="39" a="1"/>
  <c r="AH52" i="39" s="1"/>
  <c r="AH53" i="39" a="1"/>
  <c r="AH53" i="39" s="1"/>
  <c r="AH54" i="39" a="1"/>
  <c r="AH54" i="39" s="1"/>
  <c r="AH55" i="39" a="1"/>
  <c r="AH55" i="39" s="1"/>
  <c r="AH56" i="39" a="1"/>
  <c r="AH56" i="39" s="1"/>
  <c r="AH57" i="39" a="1"/>
  <c r="AH57" i="39" s="1"/>
  <c r="AH58" i="39" a="1"/>
  <c r="AH58" i="39" s="1"/>
  <c r="AH59" i="39" a="1"/>
  <c r="AH59" i="39" s="1"/>
  <c r="AH60" i="39" a="1"/>
  <c r="AH60" i="39" s="1"/>
  <c r="AH61" i="39" a="1"/>
  <c r="AH61" i="39" s="1"/>
  <c r="AH62" i="39" a="1"/>
  <c r="AH62" i="39" s="1"/>
  <c r="AH63" i="39" a="1"/>
  <c r="AH63" i="39" s="1"/>
  <c r="AH64" i="39" a="1"/>
  <c r="AH64" i="39" s="1"/>
  <c r="AH65" i="39" a="1"/>
  <c r="AH65" i="39" s="1"/>
  <c r="AH66" i="39" a="1"/>
  <c r="AH66" i="39" s="1"/>
  <c r="AH67" i="39" a="1"/>
  <c r="AH67" i="39" s="1"/>
  <c r="AH68" i="39" a="1"/>
  <c r="AH68" i="39" s="1"/>
  <c r="AH69" i="39" a="1"/>
  <c r="AH69" i="39" s="1"/>
  <c r="AH70" i="39" a="1"/>
  <c r="AH70" i="39" s="1"/>
  <c r="AH71" i="39" a="1"/>
  <c r="AH71" i="39" s="1"/>
  <c r="AH72" i="39" a="1"/>
  <c r="AH72" i="39" s="1"/>
  <c r="AH73" i="39" a="1"/>
  <c r="AH73" i="39" s="1"/>
  <c r="AH74" i="39" a="1"/>
  <c r="AH74" i="39" s="1"/>
  <c r="AH75" i="39" a="1"/>
  <c r="AH75" i="39" s="1"/>
  <c r="AH76" i="39" a="1"/>
  <c r="AH76" i="39" s="1"/>
  <c r="AH77" i="39" a="1"/>
  <c r="AH77" i="39" s="1"/>
  <c r="AH78" i="39" a="1"/>
  <c r="AH78" i="39" s="1"/>
  <c r="AH79" i="39" a="1"/>
  <c r="AH79" i="39" s="1"/>
  <c r="AH80" i="39" a="1"/>
  <c r="AH80" i="39" s="1"/>
  <c r="AH81" i="39" a="1"/>
  <c r="AH81" i="39" s="1"/>
  <c r="AH82" i="39" a="1"/>
  <c r="AH82" i="39"/>
  <c r="AH83" i="39" a="1"/>
  <c r="AH83" i="39" s="1"/>
  <c r="AH84" i="39" a="1"/>
  <c r="AH84" i="39" s="1"/>
  <c r="AH85" i="39" a="1"/>
  <c r="AH85" i="39" s="1"/>
  <c r="AH86" i="39" a="1"/>
  <c r="AH86" i="39" s="1"/>
  <c r="AH87" i="39" a="1"/>
  <c r="AH87" i="39" s="1"/>
  <c r="AH88" i="39" a="1"/>
  <c r="AH88" i="39" s="1"/>
  <c r="AH89" i="39" a="1"/>
  <c r="AH89" i="39" s="1"/>
  <c r="AH90" i="39" a="1"/>
  <c r="AH90" i="39" s="1"/>
  <c r="AH91" i="39" a="1"/>
  <c r="AH91" i="39"/>
  <c r="AH92" i="39" a="1"/>
  <c r="AH92" i="39" s="1"/>
  <c r="AH93" i="39" a="1"/>
  <c r="AH93" i="39" s="1"/>
  <c r="AH94" i="39" a="1"/>
  <c r="AH94" i="39" s="1"/>
  <c r="AH95" i="39" a="1"/>
  <c r="AH95" i="39" s="1"/>
  <c r="AH96" i="39" a="1"/>
  <c r="AH96" i="39" s="1"/>
  <c r="AH97" i="39" a="1"/>
  <c r="AH97" i="39" s="1"/>
  <c r="AH98" i="39" a="1"/>
  <c r="AH98" i="39" s="1"/>
  <c r="AH99" i="39" a="1"/>
  <c r="AH99" i="39" s="1"/>
  <c r="AH100" i="39" a="1"/>
  <c r="AH100" i="39" s="1"/>
  <c r="AH101" i="39" a="1"/>
  <c r="AH101" i="39" s="1"/>
  <c r="AH102" i="39" a="1"/>
  <c r="AH102" i="39" s="1"/>
  <c r="AH103" i="39" a="1"/>
  <c r="AH103" i="39" s="1"/>
  <c r="AH104" i="39" a="1"/>
  <c r="AH104" i="39" s="1"/>
  <c r="AH105" i="39" a="1"/>
  <c r="AH105" i="39" s="1"/>
  <c r="AH106" i="39" a="1"/>
  <c r="AH106" i="39" s="1"/>
  <c r="AH107" i="39" a="1"/>
  <c r="AH107" i="39"/>
  <c r="AH108" i="39" a="1"/>
  <c r="AH108" i="39" s="1"/>
  <c r="AH109" i="39" a="1"/>
  <c r="AH109" i="39" s="1"/>
  <c r="AH110" i="39" a="1"/>
  <c r="AH110" i="39" s="1"/>
  <c r="AH111" i="39" a="1"/>
  <c r="AH111" i="39" s="1"/>
  <c r="AH112" i="39" a="1"/>
  <c r="AH112" i="39" s="1"/>
  <c r="AH113" i="39" a="1"/>
  <c r="AH113" i="39" s="1"/>
  <c r="AH114" i="39" a="1"/>
  <c r="AH114" i="39" s="1"/>
  <c r="AH115" i="39" a="1"/>
  <c r="AH115" i="39" s="1"/>
  <c r="AH116" i="39" a="1"/>
  <c r="AH116" i="39" s="1"/>
  <c r="AH117" i="39" a="1"/>
  <c r="AH117" i="39" s="1"/>
  <c r="AH118" i="39" a="1"/>
  <c r="AH118" i="39" s="1"/>
  <c r="AH119" i="39" a="1"/>
  <c r="AH119" i="39" s="1"/>
  <c r="AH120" i="39" a="1"/>
  <c r="AH120" i="39" s="1"/>
  <c r="AH121" i="39" a="1"/>
  <c r="AH121" i="39" s="1"/>
  <c r="AG5" i="39" a="1"/>
  <c r="AG5" i="39" s="1"/>
  <c r="AG6" i="39" a="1"/>
  <c r="AG6" i="39" s="1"/>
  <c r="AG7" i="39" a="1"/>
  <c r="AG7" i="39" s="1"/>
  <c r="AG8" i="39" a="1"/>
  <c r="AG8" i="39"/>
  <c r="AG9" i="39" a="1"/>
  <c r="AG9" i="39" s="1"/>
  <c r="AG10" i="39" a="1"/>
  <c r="AG10" i="39" s="1"/>
  <c r="AG11" i="39" a="1"/>
  <c r="AG11" i="39" s="1"/>
  <c r="AG12" i="39" a="1"/>
  <c r="AG12" i="39" s="1"/>
  <c r="AG13" i="39" a="1"/>
  <c r="AG13" i="39" s="1"/>
  <c r="AG14" i="39" a="1"/>
  <c r="AG14" i="39" s="1"/>
  <c r="AG15" i="39" a="1"/>
  <c r="AG15" i="39" s="1"/>
  <c r="AG16" i="39" a="1"/>
  <c r="AG16" i="39" s="1"/>
  <c r="AG17" i="39" a="1"/>
  <c r="AG17" i="39" s="1"/>
  <c r="AG18" i="39" a="1"/>
  <c r="AG18" i="39" s="1"/>
  <c r="AG19" i="39" a="1"/>
  <c r="AG19" i="39" s="1"/>
  <c r="AG20" i="39" a="1"/>
  <c r="AG20" i="39" s="1"/>
  <c r="AG21" i="39" a="1"/>
  <c r="AG21" i="39" s="1"/>
  <c r="AG22" i="39" a="1"/>
  <c r="AG22" i="39" s="1"/>
  <c r="AG23" i="39" a="1"/>
  <c r="AG23" i="39" s="1"/>
  <c r="AG24" i="39" a="1"/>
  <c r="AG24" i="39" s="1"/>
  <c r="AG25" i="39" a="1"/>
  <c r="AG25" i="39" s="1"/>
  <c r="AG26" i="39" a="1"/>
  <c r="AG26" i="39" s="1"/>
  <c r="AG27" i="39" a="1"/>
  <c r="AG27" i="39" s="1"/>
  <c r="AG28" i="39" a="1"/>
  <c r="AG28" i="39" s="1"/>
  <c r="AG29" i="39" a="1"/>
  <c r="AG29" i="39" s="1"/>
  <c r="AG30" i="39" a="1"/>
  <c r="AG30" i="39" s="1"/>
  <c r="AG31" i="39" a="1"/>
  <c r="AG31" i="39" s="1"/>
  <c r="AG32" i="39" a="1"/>
  <c r="AG32" i="39" s="1"/>
  <c r="AG33" i="39" a="1"/>
  <c r="AG33" i="39" s="1"/>
  <c r="AG34" i="39" a="1"/>
  <c r="AG34" i="39" s="1"/>
  <c r="AG35" i="39" a="1"/>
  <c r="AG35" i="39" s="1"/>
  <c r="AG36" i="39" a="1"/>
  <c r="AG36" i="39" s="1"/>
  <c r="AG37" i="39" a="1"/>
  <c r="AG37" i="39" s="1"/>
  <c r="AG38" i="39" a="1"/>
  <c r="AG38" i="39" s="1"/>
  <c r="AG39" i="39" a="1"/>
  <c r="AG39" i="39" s="1"/>
  <c r="AG40" i="39" a="1"/>
  <c r="AG40" i="39" s="1"/>
  <c r="AG41" i="39" a="1"/>
  <c r="AG41" i="39" s="1"/>
  <c r="AG42" i="39" a="1"/>
  <c r="AG42" i="39" s="1"/>
  <c r="AG43" i="39" a="1"/>
  <c r="AG43" i="39" s="1"/>
  <c r="AG44" i="39" a="1"/>
  <c r="AG44" i="39"/>
  <c r="AG45" i="39" a="1"/>
  <c r="AG45" i="39" s="1"/>
  <c r="AG46" i="39" a="1"/>
  <c r="AG46" i="39" s="1"/>
  <c r="AG47" i="39" a="1"/>
  <c r="AG47" i="39" s="1"/>
  <c r="AG48" i="39" a="1"/>
  <c r="AG48" i="39" s="1"/>
  <c r="AG49" i="39" a="1"/>
  <c r="AG49" i="39" s="1"/>
  <c r="AG50" i="39" a="1"/>
  <c r="AG50" i="39" s="1"/>
  <c r="AG51" i="39" a="1"/>
  <c r="AG51" i="39" s="1"/>
  <c r="AG52" i="39" a="1"/>
  <c r="AG52" i="39" s="1"/>
  <c r="AG53" i="39" a="1"/>
  <c r="AG53" i="39" s="1"/>
  <c r="AG54" i="39" a="1"/>
  <c r="AG54" i="39" s="1"/>
  <c r="AG55" i="39" a="1"/>
  <c r="AG55" i="39" s="1"/>
  <c r="AG56" i="39" a="1"/>
  <c r="AG56" i="39" s="1"/>
  <c r="AG57" i="39" a="1"/>
  <c r="AG57" i="39" s="1"/>
  <c r="AG58" i="39" a="1"/>
  <c r="AG58" i="39" s="1"/>
  <c r="AG59" i="39" a="1"/>
  <c r="AG59" i="39" s="1"/>
  <c r="AG60" i="39" a="1"/>
  <c r="AG60" i="39" s="1"/>
  <c r="AG61" i="39" a="1"/>
  <c r="AG61" i="39" s="1"/>
  <c r="AG62" i="39" a="1"/>
  <c r="AG62" i="39" s="1"/>
  <c r="AG63" i="39" a="1"/>
  <c r="AG63" i="39" s="1"/>
  <c r="AG64" i="39" a="1"/>
  <c r="AG64" i="39" s="1"/>
  <c r="AG65" i="39" a="1"/>
  <c r="AG65" i="39" s="1"/>
  <c r="AG66" i="39" a="1"/>
  <c r="AG66" i="39" s="1"/>
  <c r="AG67" i="39" a="1"/>
  <c r="AG67" i="39" s="1"/>
  <c r="AG68" i="39" a="1"/>
  <c r="AG68" i="39" s="1"/>
  <c r="AG69" i="39" a="1"/>
  <c r="AG69" i="39" s="1"/>
  <c r="AG70" i="39" a="1"/>
  <c r="AG70" i="39" s="1"/>
  <c r="AG71" i="39" a="1"/>
  <c r="AG71" i="39" s="1"/>
  <c r="AG72" i="39" a="1"/>
  <c r="AG72" i="39" s="1"/>
  <c r="AG73" i="39" a="1"/>
  <c r="AG73" i="39" s="1"/>
  <c r="AG74" i="39" a="1"/>
  <c r="AG74" i="39" s="1"/>
  <c r="AG75" i="39" a="1"/>
  <c r="AG75" i="39" s="1"/>
  <c r="AG76" i="39" a="1"/>
  <c r="AG76" i="39" s="1"/>
  <c r="AG77" i="39" a="1"/>
  <c r="AG77" i="39" s="1"/>
  <c r="AG78" i="39" a="1"/>
  <c r="AG78" i="39" s="1"/>
  <c r="AG79" i="39" a="1"/>
  <c r="AG79" i="39" s="1"/>
  <c r="AG80" i="39" a="1"/>
  <c r="AG80" i="39" s="1"/>
  <c r="AG81" i="39" a="1"/>
  <c r="AG81" i="39" s="1"/>
  <c r="AG82" i="39" a="1"/>
  <c r="AG82" i="39" s="1"/>
  <c r="AG83" i="39" a="1"/>
  <c r="AG83" i="39" s="1"/>
  <c r="AG84" i="39" a="1"/>
  <c r="AG84" i="39" s="1"/>
  <c r="AG85" i="39" a="1"/>
  <c r="AG85" i="39" s="1"/>
  <c r="AG86" i="39" a="1"/>
  <c r="AG86" i="39" s="1"/>
  <c r="AG87" i="39" a="1"/>
  <c r="AG87" i="39" s="1"/>
  <c r="AG88" i="39" a="1"/>
  <c r="AG88" i="39" s="1"/>
  <c r="AG89" i="39" a="1"/>
  <c r="AG89" i="39" s="1"/>
  <c r="AG90" i="39" a="1"/>
  <c r="AG90" i="39" s="1"/>
  <c r="AG91" i="39" a="1"/>
  <c r="AG91" i="39" s="1"/>
  <c r="AG92" i="39" a="1"/>
  <c r="AG92" i="39" s="1"/>
  <c r="AG93" i="39" a="1"/>
  <c r="AG93" i="39" s="1"/>
  <c r="AG94" i="39" a="1"/>
  <c r="AG94" i="39"/>
  <c r="AG95" i="39" a="1"/>
  <c r="AG95" i="39" s="1"/>
  <c r="AG96" i="39" a="1"/>
  <c r="AG96" i="39" s="1"/>
  <c r="AG97" i="39" a="1"/>
  <c r="AG97" i="39" s="1"/>
  <c r="AG98" i="39" a="1"/>
  <c r="AG98" i="39" s="1"/>
  <c r="AG99" i="39" a="1"/>
  <c r="AG99" i="39" s="1"/>
  <c r="AG100" i="39" a="1"/>
  <c r="AG100" i="39" s="1"/>
  <c r="AG101" i="39" a="1"/>
  <c r="AG101" i="39" s="1"/>
  <c r="AG102" i="39" a="1"/>
  <c r="AG102" i="39" s="1"/>
  <c r="AG103" i="39" a="1"/>
  <c r="AG103" i="39" s="1"/>
  <c r="AG104" i="39" a="1"/>
  <c r="AG104" i="39" s="1"/>
  <c r="AG105" i="39" a="1"/>
  <c r="AG105" i="39" s="1"/>
  <c r="AG106" i="39" a="1"/>
  <c r="AG106" i="39" s="1"/>
  <c r="AG107" i="39" a="1"/>
  <c r="AG107" i="39" s="1"/>
  <c r="AG108" i="39" a="1"/>
  <c r="AG108" i="39" s="1"/>
  <c r="AG109" i="39" a="1"/>
  <c r="AG109" i="39" s="1"/>
  <c r="AG110" i="39" a="1"/>
  <c r="AG110" i="39" s="1"/>
  <c r="AG111" i="39" a="1"/>
  <c r="AG111" i="39" s="1"/>
  <c r="AG112" i="39" a="1"/>
  <c r="AG112" i="39" s="1"/>
  <c r="AG113" i="39" a="1"/>
  <c r="AG113" i="39" s="1"/>
  <c r="AG114" i="39" a="1"/>
  <c r="AG114" i="39" s="1"/>
  <c r="AG115" i="39" a="1"/>
  <c r="AG115" i="39" s="1"/>
  <c r="AG116" i="39" a="1"/>
  <c r="AG116" i="39" s="1"/>
  <c r="AG117" i="39" a="1"/>
  <c r="AG117" i="39" s="1"/>
  <c r="AG118" i="39" a="1"/>
  <c r="AG118" i="39" s="1"/>
  <c r="AG119" i="39" a="1"/>
  <c r="AG119" i="39" s="1"/>
  <c r="AG120" i="39" a="1"/>
  <c r="AG120" i="39" s="1"/>
  <c r="AG121" i="39" a="1"/>
  <c r="AG121" i="39" s="1"/>
  <c r="AG4" i="39" a="1"/>
  <c r="AG4" i="39" s="1"/>
  <c r="CD5" i="30" a="1"/>
  <c r="CD5" i="30" s="1"/>
  <c r="CD6" i="30" a="1"/>
  <c r="CD6" i="30" s="1"/>
  <c r="CD7" i="30" a="1"/>
  <c r="CD7" i="30" s="1"/>
  <c r="CD8" i="30" a="1"/>
  <c r="CD8" i="30" s="1"/>
  <c r="CD9" i="30" a="1"/>
  <c r="CD9" i="30" s="1"/>
  <c r="CD10" i="30" a="1"/>
  <c r="CD10" i="30" s="1"/>
  <c r="CD11" i="30" a="1"/>
  <c r="CD11" i="30" s="1"/>
  <c r="CD12" i="30" a="1"/>
  <c r="CD12" i="30" s="1"/>
  <c r="CD13" i="30" a="1"/>
  <c r="CD13" i="30" s="1"/>
  <c r="CD14" i="30" a="1"/>
  <c r="CD14" i="30" s="1"/>
  <c r="CD15" i="30" a="1"/>
  <c r="CD15" i="30" s="1"/>
  <c r="CD16" i="30" a="1"/>
  <c r="CD16" i="30" s="1"/>
  <c r="CD17" i="30" a="1"/>
  <c r="CD17" i="30" s="1"/>
  <c r="CD18" i="30" a="1"/>
  <c r="CD18" i="30" s="1"/>
  <c r="CD19" i="30" a="1"/>
  <c r="CD19" i="30" s="1"/>
  <c r="CD20" i="30" a="1"/>
  <c r="CD20" i="30" s="1"/>
  <c r="CD21" i="30" a="1"/>
  <c r="CD21" i="30" s="1"/>
  <c r="CD22" i="30" a="1"/>
  <c r="CD22" i="30" s="1"/>
  <c r="CD23" i="30" a="1"/>
  <c r="CD23" i="30" s="1"/>
  <c r="CD24" i="30" a="1"/>
  <c r="CD24" i="30" s="1"/>
  <c r="CD25" i="30" a="1"/>
  <c r="CD25" i="30" s="1"/>
  <c r="CD26" i="30" a="1"/>
  <c r="CD26" i="30" s="1"/>
  <c r="CD27" i="30" a="1"/>
  <c r="CD27" i="30" s="1"/>
  <c r="CD28" i="30" a="1"/>
  <c r="CD28" i="30" s="1"/>
  <c r="CD29" i="30" a="1"/>
  <c r="CD29" i="30" s="1"/>
  <c r="CD30" i="30" a="1"/>
  <c r="CD30" i="30" s="1"/>
  <c r="CD31" i="30" a="1"/>
  <c r="CD31" i="30" s="1"/>
  <c r="CD32" i="30" a="1"/>
  <c r="CD32" i="30" s="1"/>
  <c r="CD33" i="30" a="1"/>
  <c r="CD33" i="30" s="1"/>
  <c r="CD34" i="30" a="1"/>
  <c r="CD34" i="30" s="1"/>
  <c r="CD35" i="30" a="1"/>
  <c r="CD35" i="30" s="1"/>
  <c r="CD36" i="30" a="1"/>
  <c r="CD36" i="30" s="1"/>
  <c r="CD37" i="30" a="1"/>
  <c r="CD37" i="30" s="1"/>
  <c r="CD38" i="30" a="1"/>
  <c r="CD38" i="30" s="1"/>
  <c r="CD39" i="30" a="1"/>
  <c r="CD39" i="30" s="1"/>
  <c r="CD40" i="30" a="1"/>
  <c r="CD40" i="30" s="1"/>
  <c r="CD41" i="30" a="1"/>
  <c r="CD41" i="30" s="1"/>
  <c r="CD42" i="30" a="1"/>
  <c r="CD42" i="30" s="1"/>
  <c r="CD43" i="30" a="1"/>
  <c r="CD43" i="30" s="1"/>
  <c r="CD44" i="30" a="1"/>
  <c r="CD44" i="30" s="1"/>
  <c r="CD45" i="30" a="1"/>
  <c r="CD45" i="30" s="1"/>
  <c r="CD46" i="30" a="1"/>
  <c r="CD46" i="30" s="1"/>
  <c r="CD47" i="30" a="1"/>
  <c r="CD47" i="30" s="1"/>
  <c r="CD48" i="30" a="1"/>
  <c r="CD48" i="30" s="1"/>
  <c r="CD49" i="30" a="1"/>
  <c r="CD49" i="30" s="1"/>
  <c r="CD50" i="30" a="1"/>
  <c r="CD50" i="30" s="1"/>
  <c r="CD51" i="30" a="1"/>
  <c r="CD51" i="30" s="1"/>
  <c r="CD52" i="30" a="1"/>
  <c r="CD52" i="30" s="1"/>
  <c r="CD53" i="30" a="1"/>
  <c r="CD53" i="30" s="1"/>
  <c r="CD54" i="30" a="1"/>
  <c r="CD54" i="30" s="1"/>
  <c r="CD55" i="30" a="1"/>
  <c r="CD55" i="30" s="1"/>
  <c r="CD56" i="30" a="1"/>
  <c r="CD56" i="30" s="1"/>
  <c r="CD57" i="30" a="1"/>
  <c r="CD57" i="30" s="1"/>
  <c r="CD58" i="30" a="1"/>
  <c r="CD58" i="30" s="1"/>
  <c r="CD59" i="30" a="1"/>
  <c r="CD59" i="30" s="1"/>
  <c r="CD60" i="30" a="1"/>
  <c r="CD60" i="30" s="1"/>
  <c r="CD61" i="30" a="1"/>
  <c r="CD61" i="30" s="1"/>
  <c r="CD62" i="30" a="1"/>
  <c r="CD62" i="30" s="1"/>
  <c r="CD63" i="30" a="1"/>
  <c r="CD63" i="30" s="1"/>
  <c r="CD64" i="30" a="1"/>
  <c r="CD64" i="30" s="1"/>
  <c r="CD65" i="30" a="1"/>
  <c r="CD65" i="30" s="1"/>
  <c r="CD66" i="30" a="1"/>
  <c r="CD66" i="30" s="1"/>
  <c r="CD67" i="30" a="1"/>
  <c r="CD67" i="30" s="1"/>
  <c r="CD68" i="30" a="1"/>
  <c r="CD68" i="30" s="1"/>
  <c r="CD69" i="30" a="1"/>
  <c r="CD69" i="30" s="1"/>
  <c r="CD70" i="30" a="1"/>
  <c r="CD70" i="30" s="1"/>
  <c r="CD71" i="30" a="1"/>
  <c r="CD71" i="30" s="1"/>
  <c r="CD72" i="30" a="1"/>
  <c r="CD72" i="30" s="1"/>
  <c r="CD73" i="30" a="1"/>
  <c r="CD73" i="30" s="1"/>
  <c r="CD74" i="30" a="1"/>
  <c r="CD74" i="30" s="1"/>
  <c r="CD75" i="30" a="1"/>
  <c r="CD75" i="30" s="1"/>
  <c r="CD76" i="30" a="1"/>
  <c r="CD76" i="30" s="1"/>
  <c r="CD77" i="30" a="1"/>
  <c r="CD77" i="30" s="1"/>
  <c r="CD78" i="30" a="1"/>
  <c r="CD78" i="30" s="1"/>
  <c r="CD79" i="30" a="1"/>
  <c r="CD79" i="30" s="1"/>
  <c r="CD80" i="30" a="1"/>
  <c r="CD80" i="30" s="1"/>
  <c r="CD81" i="30" a="1"/>
  <c r="CD81" i="30" s="1"/>
  <c r="CD82" i="30" a="1"/>
  <c r="CD82" i="30" s="1"/>
  <c r="CD83" i="30" a="1"/>
  <c r="CD83" i="30" s="1"/>
  <c r="CD84" i="30" a="1"/>
  <c r="CD84" i="30" s="1"/>
  <c r="CD85" i="30" a="1"/>
  <c r="CD85" i="30" s="1"/>
  <c r="CD86" i="30" a="1"/>
  <c r="CD86" i="30" s="1"/>
  <c r="CD87" i="30" a="1"/>
  <c r="CD87" i="30" s="1"/>
  <c r="CD88" i="30" a="1"/>
  <c r="CD88" i="30" s="1"/>
  <c r="CD89" i="30" a="1"/>
  <c r="CD89" i="30" s="1"/>
  <c r="CD90" i="30" a="1"/>
  <c r="CD90" i="30" s="1"/>
  <c r="CD91" i="30" a="1"/>
  <c r="CD91" i="30" s="1"/>
  <c r="CD92" i="30" a="1"/>
  <c r="CD92" i="30" s="1"/>
  <c r="CD93" i="30" a="1"/>
  <c r="CD93" i="30" s="1"/>
  <c r="CD94" i="30" a="1"/>
  <c r="CD94" i="30" s="1"/>
  <c r="CD95" i="30" a="1"/>
  <c r="CD95" i="30" s="1"/>
  <c r="CD96" i="30" a="1"/>
  <c r="CD96" i="30" s="1"/>
  <c r="CD97" i="30" a="1"/>
  <c r="CD97" i="30" s="1"/>
  <c r="CD98" i="30" a="1"/>
  <c r="CD98" i="30" s="1"/>
  <c r="CD99" i="30" a="1"/>
  <c r="CD99" i="30" s="1"/>
  <c r="CD100" i="30" a="1"/>
  <c r="CD100" i="30" s="1"/>
  <c r="CD101" i="30" a="1"/>
  <c r="CD101" i="30" s="1"/>
  <c r="CD102" i="30" a="1"/>
  <c r="CD102" i="30" s="1"/>
  <c r="CD103" i="30" a="1"/>
  <c r="CD103" i="30" s="1"/>
  <c r="CD104" i="30" a="1"/>
  <c r="CD104" i="30" s="1"/>
  <c r="CD105" i="30" a="1"/>
  <c r="CD105" i="30" s="1"/>
  <c r="CD106" i="30" a="1"/>
  <c r="CD106" i="30" s="1"/>
  <c r="CD107" i="30" a="1"/>
  <c r="CD107" i="30" s="1"/>
  <c r="CD108" i="30" a="1"/>
  <c r="CD108" i="30" s="1"/>
  <c r="CD109" i="30" a="1"/>
  <c r="CD109" i="30" s="1"/>
  <c r="CD110" i="30" a="1"/>
  <c r="CD110" i="30" s="1"/>
  <c r="CD111" i="30" a="1"/>
  <c r="CD111" i="30" s="1"/>
  <c r="CD112" i="30" a="1"/>
  <c r="CD112" i="30" s="1"/>
  <c r="CD113" i="30" a="1"/>
  <c r="CD113" i="30" s="1"/>
  <c r="CD114" i="30" a="1"/>
  <c r="CD114" i="30" s="1"/>
  <c r="CD115" i="30" a="1"/>
  <c r="CD115" i="30" s="1"/>
  <c r="CD116" i="30" a="1"/>
  <c r="CD116" i="30" s="1"/>
  <c r="CD117" i="30" a="1"/>
  <c r="CD117" i="30" s="1"/>
  <c r="CD118" i="30" a="1"/>
  <c r="CD118" i="30" s="1"/>
  <c r="CD119" i="30" a="1"/>
  <c r="CD119" i="30" s="1"/>
  <c r="CD120" i="30" a="1"/>
  <c r="CD120" i="30" s="1"/>
  <c r="CD121" i="30" a="1"/>
  <c r="CD121" i="30" s="1"/>
  <c r="CD122" i="30" a="1"/>
  <c r="CD122" i="30" s="1"/>
  <c r="CD123" i="30" a="1"/>
  <c r="CD123" i="30" s="1"/>
  <c r="CD124" i="30" a="1"/>
  <c r="CD124" i="30" s="1"/>
  <c r="CD125" i="30" a="1"/>
  <c r="CD125" i="30" s="1"/>
  <c r="CD126" i="30" a="1"/>
  <c r="CD126" i="30" s="1"/>
  <c r="CD127" i="30" a="1"/>
  <c r="CD127" i="30" s="1"/>
  <c r="CD128" i="30" a="1"/>
  <c r="CD128" i="30" s="1"/>
  <c r="CD129" i="30" a="1"/>
  <c r="CD129" i="30" s="1"/>
  <c r="CD130" i="30" a="1"/>
  <c r="CD130" i="30" s="1"/>
  <c r="CD131" i="30" a="1"/>
  <c r="CD131" i="30" s="1"/>
  <c r="CD132" i="30" a="1"/>
  <c r="CD132" i="30" s="1"/>
  <c r="CD133" i="30" a="1"/>
  <c r="CD133" i="30" s="1"/>
  <c r="CD134" i="30" a="1"/>
  <c r="CD134" i="30" s="1"/>
  <c r="CD135" i="30" a="1"/>
  <c r="CD135" i="30" s="1"/>
  <c r="CD136" i="30" a="1"/>
  <c r="CD136" i="30" s="1"/>
  <c r="CD137" i="30" a="1"/>
  <c r="CD137" i="30" s="1"/>
  <c r="CD138" i="30" a="1"/>
  <c r="CD138" i="30" s="1"/>
  <c r="CD139" i="30" a="1"/>
  <c r="CD139" i="30" s="1"/>
  <c r="CD140" i="30" a="1"/>
  <c r="CD140" i="30" s="1"/>
  <c r="CD141" i="30" a="1"/>
  <c r="CD141" i="30" s="1"/>
  <c r="CD142" i="30" a="1"/>
  <c r="CD142" i="30" s="1"/>
  <c r="CD143" i="30" a="1"/>
  <c r="CD143" i="30" s="1"/>
  <c r="CD144" i="30" a="1"/>
  <c r="CD144" i="30" s="1"/>
  <c r="CD145" i="30" a="1"/>
  <c r="CD145" i="30" s="1"/>
  <c r="CD146" i="30" a="1"/>
  <c r="CD146" i="30" s="1"/>
  <c r="CD147" i="30" a="1"/>
  <c r="CD147" i="30" s="1"/>
  <c r="CD148" i="30" a="1"/>
  <c r="CD148" i="30" s="1"/>
  <c r="CD149" i="30" a="1"/>
  <c r="CD149" i="30" s="1"/>
  <c r="CD150" i="30" a="1"/>
  <c r="CD150" i="30" s="1"/>
  <c r="CD151" i="30" a="1"/>
  <c r="CD151" i="30" s="1"/>
  <c r="CD152" i="30" a="1"/>
  <c r="CD152" i="30" s="1"/>
  <c r="CD153" i="30" a="1"/>
  <c r="CD153" i="30" s="1"/>
  <c r="CD154" i="30" a="1"/>
  <c r="CD154" i="30" s="1"/>
  <c r="CD155" i="30" a="1"/>
  <c r="CD155" i="30" s="1"/>
  <c r="CD156" i="30" a="1"/>
  <c r="CD156" i="30" s="1"/>
  <c r="CD157" i="30" a="1"/>
  <c r="CD157" i="30" s="1"/>
  <c r="CD158" i="30" a="1"/>
  <c r="CD158" i="30" s="1"/>
  <c r="CD159" i="30" a="1"/>
  <c r="CD159" i="30" s="1"/>
  <c r="CD160" i="30" a="1"/>
  <c r="CD160" i="30" s="1"/>
  <c r="CD161" i="30" a="1"/>
  <c r="CD161" i="30" s="1"/>
  <c r="CD162" i="30" a="1"/>
  <c r="CD162" i="30" s="1"/>
  <c r="CD163" i="30" a="1"/>
  <c r="CD163" i="30" s="1"/>
  <c r="CD164" i="30" a="1"/>
  <c r="CD164" i="30" s="1"/>
  <c r="CD165" i="30" a="1"/>
  <c r="CD165" i="30" s="1"/>
  <c r="CD166" i="30" a="1"/>
  <c r="CD166" i="30" s="1"/>
  <c r="CD167" i="30" a="1"/>
  <c r="CD167" i="30" s="1"/>
  <c r="CD168" i="30" a="1"/>
  <c r="CD168" i="30" s="1"/>
  <c r="CD169" i="30" a="1"/>
  <c r="CD169" i="30" s="1"/>
  <c r="CD170" i="30" a="1"/>
  <c r="CD170" i="30" s="1"/>
  <c r="CD171" i="30" a="1"/>
  <c r="CD171" i="30" s="1"/>
  <c r="CD172" i="30" a="1"/>
  <c r="CD172" i="30" s="1"/>
  <c r="CD173" i="30" a="1"/>
  <c r="CD173" i="30" s="1"/>
  <c r="CD174" i="30" a="1"/>
  <c r="CD174" i="30" s="1"/>
  <c r="CD175" i="30" a="1"/>
  <c r="CD175" i="30" s="1"/>
  <c r="CD176" i="30" a="1"/>
  <c r="CD176" i="30" s="1"/>
  <c r="CD177" i="30" a="1"/>
  <c r="CD177" i="30" s="1"/>
  <c r="CD178" i="30" a="1"/>
  <c r="CD178" i="30" s="1"/>
  <c r="CD179" i="30" a="1"/>
  <c r="CD179" i="30" s="1"/>
  <c r="CD180" i="30" a="1"/>
  <c r="CD180" i="30" s="1"/>
  <c r="CD181" i="30" a="1"/>
  <c r="CD181" i="30" s="1"/>
  <c r="CD182" i="30" a="1"/>
  <c r="CD182" i="30" s="1"/>
  <c r="CD183" i="30" a="1"/>
  <c r="CD183" i="30" s="1"/>
  <c r="CD184" i="30" a="1"/>
  <c r="CD184" i="30" s="1"/>
  <c r="CD185" i="30" a="1"/>
  <c r="CD185" i="30" s="1"/>
  <c r="CD186" i="30" a="1"/>
  <c r="CD186" i="30" s="1"/>
  <c r="CD187" i="30" a="1"/>
  <c r="CD187" i="30" s="1"/>
  <c r="CD188" i="30" a="1"/>
  <c r="CD188" i="30" s="1"/>
  <c r="CD189" i="30" a="1"/>
  <c r="CD189" i="30" s="1"/>
  <c r="CD190" i="30" a="1"/>
  <c r="CD190" i="30" s="1"/>
  <c r="CD191" i="30" a="1"/>
  <c r="CD191" i="30" s="1"/>
  <c r="CD192" i="30" a="1"/>
  <c r="CD192" i="30" s="1"/>
  <c r="CD193" i="30" a="1"/>
  <c r="CD193" i="30" s="1"/>
  <c r="CD194" i="30" a="1"/>
  <c r="CD194" i="30" s="1"/>
  <c r="CD195" i="30" a="1"/>
  <c r="CD195" i="30" s="1"/>
  <c r="CD196" i="30" a="1"/>
  <c r="CD196" i="30" s="1"/>
  <c r="CD197" i="30" a="1"/>
  <c r="CD197" i="30" s="1"/>
  <c r="CD198" i="30" a="1"/>
  <c r="CD198" i="30" s="1"/>
  <c r="CD199" i="30" a="1"/>
  <c r="CD199" i="30" s="1"/>
  <c r="CD200" i="30" a="1"/>
  <c r="CD200" i="30" s="1"/>
  <c r="CD201" i="30" a="1"/>
  <c r="CD201" i="30" s="1"/>
  <c r="CD202" i="30" a="1"/>
  <c r="CD202" i="30" s="1"/>
  <c r="CD203" i="30" a="1"/>
  <c r="CD203" i="30" s="1"/>
  <c r="CD204" i="30" a="1"/>
  <c r="CD204" i="30" s="1"/>
  <c r="CD205" i="30" a="1"/>
  <c r="CD205" i="30" s="1"/>
  <c r="CD206" i="30" a="1"/>
  <c r="CD206" i="30" s="1"/>
  <c r="CD207" i="30" a="1"/>
  <c r="CD207" i="30" s="1"/>
  <c r="CD208" i="30" a="1"/>
  <c r="CD208" i="30" s="1"/>
  <c r="CD209" i="30" a="1"/>
  <c r="CD209" i="30" s="1"/>
  <c r="CD210" i="30" a="1"/>
  <c r="CD210" i="30" s="1"/>
  <c r="CD211" i="30" a="1"/>
  <c r="CD211" i="30" s="1"/>
  <c r="CD212" i="30" a="1"/>
  <c r="CD212" i="30" s="1"/>
  <c r="CD213" i="30" a="1"/>
  <c r="CD213" i="30" s="1"/>
  <c r="CD214" i="30" a="1"/>
  <c r="CD214" i="30" s="1"/>
  <c r="CD215" i="30" a="1"/>
  <c r="CD215" i="30" s="1"/>
  <c r="CD216" i="30" a="1"/>
  <c r="CD216" i="30" s="1"/>
  <c r="CD217" i="30" a="1"/>
  <c r="CD217" i="30" s="1"/>
  <c r="CD218" i="30" a="1"/>
  <c r="CD218" i="30" s="1"/>
  <c r="CD219" i="30" a="1"/>
  <c r="CD219" i="30" s="1"/>
  <c r="CD220" i="30" a="1"/>
  <c r="CD220" i="30" s="1"/>
  <c r="CD221" i="30" a="1"/>
  <c r="CD221" i="30" s="1"/>
  <c r="CD222" i="30" a="1"/>
  <c r="CD222" i="30" s="1"/>
  <c r="CD223" i="30" a="1"/>
  <c r="CD223" i="30" s="1"/>
  <c r="CD224" i="30" a="1"/>
  <c r="CD224" i="30" s="1"/>
  <c r="CD225" i="30" a="1"/>
  <c r="CD225" i="30" s="1"/>
  <c r="CD226" i="30" a="1"/>
  <c r="CD226" i="30" s="1"/>
  <c r="CD227" i="30" a="1"/>
  <c r="CD227" i="30" s="1"/>
  <c r="CD228" i="30" a="1"/>
  <c r="CD228" i="30" s="1"/>
  <c r="CD229" i="30" a="1"/>
  <c r="CD229" i="30" s="1"/>
  <c r="CD230" i="30" a="1"/>
  <c r="CD230" i="30" s="1"/>
  <c r="CD231" i="30" a="1"/>
  <c r="CD231" i="30" s="1"/>
  <c r="CD232" i="30" a="1"/>
  <c r="CD232" i="30" s="1"/>
  <c r="CD233" i="30" a="1"/>
  <c r="CD233" i="30" s="1"/>
  <c r="CD234" i="30" a="1"/>
  <c r="CD234" i="30" s="1"/>
  <c r="CD235" i="30" a="1"/>
  <c r="CD235" i="30" s="1"/>
  <c r="CD236" i="30" a="1"/>
  <c r="CD236" i="30" s="1"/>
  <c r="CD237" i="30" a="1"/>
  <c r="CD237" i="30" s="1"/>
  <c r="CD238" i="30" a="1"/>
  <c r="CD238" i="30" s="1"/>
  <c r="CD239" i="30" a="1"/>
  <c r="CD239" i="30" s="1"/>
  <c r="CD240" i="30" a="1"/>
  <c r="CD240" i="30" s="1"/>
  <c r="CD241" i="30" a="1"/>
  <c r="CD241" i="30" s="1"/>
  <c r="CD242" i="30" a="1"/>
  <c r="CD242" i="30" s="1"/>
  <c r="CD243" i="30" a="1"/>
  <c r="CD243" i="30" s="1"/>
  <c r="CD244" i="30" a="1"/>
  <c r="CD244" i="30" s="1"/>
  <c r="CD245" i="30" a="1"/>
  <c r="CD245" i="30" s="1"/>
  <c r="CD246" i="30" a="1"/>
  <c r="CD246" i="30" s="1"/>
  <c r="CD247" i="30" a="1"/>
  <c r="CD247" i="30" s="1"/>
  <c r="CD248" i="30" a="1"/>
  <c r="CD248" i="30" s="1"/>
  <c r="CD249" i="30" a="1"/>
  <c r="CD249" i="30" s="1"/>
  <c r="CD250" i="30" a="1"/>
  <c r="CD250" i="30" s="1"/>
  <c r="CD251" i="30" a="1"/>
  <c r="CD251" i="30" s="1"/>
  <c r="CD252" i="30" a="1"/>
  <c r="CD252" i="30" s="1"/>
  <c r="CD253" i="30" a="1"/>
  <c r="CD253" i="30" s="1"/>
  <c r="CD254" i="30" a="1"/>
  <c r="CD254" i="30" s="1"/>
  <c r="CD255" i="30" a="1"/>
  <c r="CD255" i="30" s="1"/>
  <c r="CD256" i="30" a="1"/>
  <c r="CD256" i="30" s="1"/>
  <c r="CD257" i="30" a="1"/>
  <c r="CD257" i="30" s="1"/>
  <c r="CD258" i="30" a="1"/>
  <c r="CD258" i="30" s="1"/>
  <c r="CD259" i="30" a="1"/>
  <c r="CD259" i="30" s="1"/>
  <c r="CD260" i="30" a="1"/>
  <c r="CD260" i="30" s="1"/>
  <c r="CD261" i="30" a="1"/>
  <c r="CD261" i="30" s="1"/>
  <c r="CD262" i="30" a="1"/>
  <c r="CD262" i="30" s="1"/>
  <c r="CD263" i="30" a="1"/>
  <c r="CD263" i="30" s="1"/>
  <c r="CD264" i="30" a="1"/>
  <c r="CD264" i="30" s="1"/>
  <c r="CD265" i="30" a="1"/>
  <c r="CD265" i="30" s="1"/>
  <c r="CD266" i="30" a="1"/>
  <c r="CD266" i="30" s="1"/>
  <c r="CD267" i="30" a="1"/>
  <c r="CD267" i="30" s="1"/>
  <c r="CD268" i="30" a="1"/>
  <c r="CD268" i="30" s="1"/>
  <c r="CD269" i="30" a="1"/>
  <c r="CD269" i="30" s="1"/>
  <c r="CD270" i="30" a="1"/>
  <c r="CD270" i="30" s="1"/>
  <c r="CD271" i="30" a="1"/>
  <c r="CD271" i="30" s="1"/>
  <c r="CD272" i="30" a="1"/>
  <c r="CD272" i="30" s="1"/>
  <c r="CD273" i="30" a="1"/>
  <c r="CD273" i="30" s="1"/>
  <c r="CD274" i="30" a="1"/>
  <c r="CD274" i="30" s="1"/>
  <c r="CD275" i="30" a="1"/>
  <c r="CD275" i="30" s="1"/>
  <c r="CD276" i="30" a="1"/>
  <c r="CD276" i="30" s="1"/>
  <c r="CD277" i="30" a="1"/>
  <c r="CD277" i="30" s="1"/>
  <c r="CD278" i="30" a="1"/>
  <c r="CD278" i="30" s="1"/>
  <c r="CD279" i="30" a="1"/>
  <c r="CD279" i="30" s="1"/>
  <c r="CD280" i="30" a="1"/>
  <c r="CD280" i="30" s="1"/>
  <c r="CD281" i="30" a="1"/>
  <c r="CD281" i="30" s="1"/>
  <c r="CD282" i="30" a="1"/>
  <c r="CD282" i="30" s="1"/>
  <c r="CD283" i="30" a="1"/>
  <c r="CD283" i="30" s="1"/>
  <c r="CD284" i="30" a="1"/>
  <c r="CD284" i="30" s="1"/>
  <c r="CD285" i="30" a="1"/>
  <c r="CD285" i="30" s="1"/>
  <c r="CD286" i="30" a="1"/>
  <c r="CD286" i="30" s="1"/>
  <c r="CD287" i="30" a="1"/>
  <c r="CD287" i="30" s="1"/>
  <c r="CD288" i="30" a="1"/>
  <c r="CD288" i="30" s="1"/>
  <c r="CD289" i="30" a="1"/>
  <c r="CD289" i="30" s="1"/>
  <c r="CD290" i="30" a="1"/>
  <c r="CD290" i="30" s="1"/>
  <c r="CD291" i="30" a="1"/>
  <c r="CD291" i="30" s="1"/>
  <c r="CD292" i="30" a="1"/>
  <c r="CD292" i="30" s="1"/>
  <c r="CD293" i="30" a="1"/>
  <c r="CD293" i="30" s="1"/>
  <c r="CD294" i="30" a="1"/>
  <c r="CD294" i="30" s="1"/>
  <c r="CD295" i="30" a="1"/>
  <c r="CD295" i="30" s="1"/>
  <c r="CD296" i="30" a="1"/>
  <c r="CD296" i="30" s="1"/>
  <c r="CD297" i="30" a="1"/>
  <c r="CD297" i="30" s="1"/>
  <c r="CD298" i="30" a="1"/>
  <c r="CD298" i="30" s="1"/>
  <c r="CD299" i="30" a="1"/>
  <c r="CD299" i="30" s="1"/>
  <c r="CD300" i="30" a="1"/>
  <c r="CD300" i="30" s="1"/>
  <c r="CD301" i="30" a="1"/>
  <c r="CD301" i="30" s="1"/>
  <c r="CD302" i="30" a="1"/>
  <c r="CD302" i="30" s="1"/>
  <c r="CD303" i="30" a="1"/>
  <c r="CD303" i="30" s="1"/>
  <c r="CD304" i="30" a="1"/>
  <c r="CD304" i="30" s="1"/>
  <c r="CD305" i="30" a="1"/>
  <c r="CD305" i="30" s="1"/>
  <c r="CD306" i="30" a="1"/>
  <c r="CD306" i="30" s="1"/>
  <c r="CD307" i="30" a="1"/>
  <c r="CD307" i="30" s="1"/>
  <c r="CD308" i="30" a="1"/>
  <c r="CD308" i="30" s="1"/>
  <c r="CD309" i="30" a="1"/>
  <c r="CD309" i="30" s="1"/>
  <c r="CD310" i="30" a="1"/>
  <c r="CD310" i="30" s="1"/>
  <c r="CD311" i="30" a="1"/>
  <c r="CD311" i="30" s="1"/>
  <c r="CD312" i="30" a="1"/>
  <c r="CD312" i="30" s="1"/>
  <c r="CD313" i="30" a="1"/>
  <c r="CD313" i="30" s="1"/>
  <c r="CD314" i="30" a="1"/>
  <c r="CD314" i="30" s="1"/>
  <c r="CD315" i="30" a="1"/>
  <c r="CD315" i="30" s="1"/>
  <c r="CD316" i="30" a="1"/>
  <c r="CD316" i="30" s="1"/>
  <c r="CD317" i="30" a="1"/>
  <c r="CD317" i="30" s="1"/>
  <c r="CD318" i="30" a="1"/>
  <c r="CD318" i="30" s="1"/>
  <c r="CD319" i="30" a="1"/>
  <c r="CD319" i="30" s="1"/>
  <c r="CD320" i="30" a="1"/>
  <c r="CD320" i="30" s="1"/>
  <c r="CD321" i="30" a="1"/>
  <c r="CD321" i="30" s="1"/>
  <c r="CD322" i="30" a="1"/>
  <c r="CD322" i="30" s="1"/>
  <c r="CD323" i="30" a="1"/>
  <c r="CD323" i="30" s="1"/>
  <c r="CD324" i="30" a="1"/>
  <c r="CD324" i="30" s="1"/>
  <c r="CD325" i="30" a="1"/>
  <c r="CD325" i="30" s="1"/>
  <c r="CD326" i="30" a="1"/>
  <c r="CD326" i="30" s="1"/>
  <c r="CD327" i="30" a="1"/>
  <c r="CD327" i="30" s="1"/>
  <c r="CD328" i="30" a="1"/>
  <c r="CD328" i="30" s="1"/>
  <c r="CD329" i="30" a="1"/>
  <c r="CD329" i="30" s="1"/>
  <c r="CD330" i="30" a="1"/>
  <c r="CD330" i="30" s="1"/>
  <c r="CD331" i="30" a="1"/>
  <c r="CD331" i="30" s="1"/>
  <c r="CD332" i="30" a="1"/>
  <c r="CD332" i="30" s="1"/>
  <c r="CD333" i="30" a="1"/>
  <c r="CD333" i="30" s="1"/>
  <c r="CD334" i="30" a="1"/>
  <c r="CD334" i="30" s="1"/>
  <c r="CD335" i="30" a="1"/>
  <c r="CD335" i="30" s="1"/>
  <c r="CC5" i="30" a="1"/>
  <c r="CC5" i="30" s="1"/>
  <c r="CC6" i="30" a="1"/>
  <c r="CC6" i="30" s="1"/>
  <c r="CC7" i="30" a="1"/>
  <c r="CC7" i="30" s="1"/>
  <c r="CC8" i="30" a="1"/>
  <c r="CC8" i="30" s="1"/>
  <c r="CC9" i="30" a="1"/>
  <c r="CC9" i="30" s="1"/>
  <c r="CC10" i="30" a="1"/>
  <c r="CC10" i="30" s="1"/>
  <c r="CC11" i="30" a="1"/>
  <c r="CC11" i="30" s="1"/>
  <c r="CC12" i="30" a="1"/>
  <c r="CC12" i="30" s="1"/>
  <c r="CC13" i="30" a="1"/>
  <c r="CC13" i="30" s="1"/>
  <c r="CC14" i="30" a="1"/>
  <c r="CC14" i="30" s="1"/>
  <c r="CC15" i="30" a="1"/>
  <c r="CC15" i="30" s="1"/>
  <c r="CC16" i="30" a="1"/>
  <c r="CC16" i="30" s="1"/>
  <c r="CC17" i="30" a="1"/>
  <c r="CC17" i="30" s="1"/>
  <c r="CC18" i="30" a="1"/>
  <c r="CC18" i="30" s="1"/>
  <c r="CC19" i="30" a="1"/>
  <c r="CC19" i="30" s="1"/>
  <c r="CC20" i="30" a="1"/>
  <c r="CC20" i="30" s="1"/>
  <c r="CC21" i="30" a="1"/>
  <c r="CC21" i="30" s="1"/>
  <c r="CC22" i="30" a="1"/>
  <c r="CC22" i="30" s="1"/>
  <c r="CC23" i="30" a="1"/>
  <c r="CC23" i="30" s="1"/>
  <c r="CC24" i="30" a="1"/>
  <c r="CC24" i="30" s="1"/>
  <c r="CC25" i="30" a="1"/>
  <c r="CC25" i="30" s="1"/>
  <c r="CC26" i="30" a="1"/>
  <c r="CC26" i="30" s="1"/>
  <c r="CC27" i="30" a="1"/>
  <c r="CC27" i="30" s="1"/>
  <c r="CC28" i="30" a="1"/>
  <c r="CC28" i="30" s="1"/>
  <c r="CC29" i="30" a="1"/>
  <c r="CC29" i="30" s="1"/>
  <c r="CC30" i="30" a="1"/>
  <c r="CC30" i="30" s="1"/>
  <c r="CC31" i="30" a="1"/>
  <c r="CC31" i="30" s="1"/>
  <c r="CC32" i="30" a="1"/>
  <c r="CC32" i="30" s="1"/>
  <c r="CC33" i="30" a="1"/>
  <c r="CC33" i="30" s="1"/>
  <c r="CC34" i="30" a="1"/>
  <c r="CC34" i="30" s="1"/>
  <c r="CC35" i="30" a="1"/>
  <c r="CC35" i="30" s="1"/>
  <c r="CC36" i="30" a="1"/>
  <c r="CC36" i="30" s="1"/>
  <c r="CC37" i="30" a="1"/>
  <c r="CC37" i="30" s="1"/>
  <c r="CC38" i="30" a="1"/>
  <c r="CC38" i="30" s="1"/>
  <c r="CC39" i="30" a="1"/>
  <c r="CC39" i="30" s="1"/>
  <c r="CC40" i="30" a="1"/>
  <c r="CC40" i="30" s="1"/>
  <c r="CC41" i="30" a="1"/>
  <c r="CC41" i="30" s="1"/>
  <c r="CC42" i="30" a="1"/>
  <c r="CC42" i="30" s="1"/>
  <c r="CC43" i="30" a="1"/>
  <c r="CC43" i="30" s="1"/>
  <c r="CC44" i="30" a="1"/>
  <c r="CC44" i="30" s="1"/>
  <c r="CC45" i="30" a="1"/>
  <c r="CC45" i="30" s="1"/>
  <c r="CC46" i="30" a="1"/>
  <c r="CC46" i="30" s="1"/>
  <c r="CC47" i="30" a="1"/>
  <c r="CC47" i="30" s="1"/>
  <c r="CC48" i="30" a="1"/>
  <c r="CC48" i="30" s="1"/>
  <c r="CC49" i="30" a="1"/>
  <c r="CC49" i="30" s="1"/>
  <c r="CC50" i="30" a="1"/>
  <c r="CC50" i="30" s="1"/>
  <c r="CC51" i="30" a="1"/>
  <c r="CC51" i="30" s="1"/>
  <c r="CC52" i="30" a="1"/>
  <c r="CC52" i="30" s="1"/>
  <c r="CC53" i="30" a="1"/>
  <c r="CC53" i="30" s="1"/>
  <c r="CC54" i="30" a="1"/>
  <c r="CC54" i="30" s="1"/>
  <c r="CC55" i="30" a="1"/>
  <c r="CC55" i="30" s="1"/>
  <c r="CC56" i="30" a="1"/>
  <c r="CC56" i="30" s="1"/>
  <c r="CC57" i="30" a="1"/>
  <c r="CC57" i="30" s="1"/>
  <c r="CC58" i="30" a="1"/>
  <c r="CC58" i="30" s="1"/>
  <c r="CC59" i="30" a="1"/>
  <c r="CC59" i="30" s="1"/>
  <c r="CC60" i="30" a="1"/>
  <c r="CC60" i="30" s="1"/>
  <c r="CC61" i="30" a="1"/>
  <c r="CC61" i="30" s="1"/>
  <c r="CC62" i="30" a="1"/>
  <c r="CC62" i="30" s="1"/>
  <c r="CC63" i="30" a="1"/>
  <c r="CC63" i="30" s="1"/>
  <c r="CC64" i="30" a="1"/>
  <c r="CC64" i="30" s="1"/>
  <c r="CC65" i="30" a="1"/>
  <c r="CC65" i="30" s="1"/>
  <c r="CC66" i="30" a="1"/>
  <c r="CC66" i="30" s="1"/>
  <c r="CC67" i="30" a="1"/>
  <c r="CC67" i="30" s="1"/>
  <c r="CC68" i="30" a="1"/>
  <c r="CC68" i="30" s="1"/>
  <c r="CC69" i="30" a="1"/>
  <c r="CC69" i="30" s="1"/>
  <c r="CC70" i="30" a="1"/>
  <c r="CC70" i="30" s="1"/>
  <c r="CC71" i="30" a="1"/>
  <c r="CC71" i="30" s="1"/>
  <c r="CC72" i="30" a="1"/>
  <c r="CC72" i="30" s="1"/>
  <c r="CC73" i="30" a="1"/>
  <c r="CC73" i="30" s="1"/>
  <c r="CC74" i="30" a="1"/>
  <c r="CC74" i="30" s="1"/>
  <c r="CC75" i="30" a="1"/>
  <c r="CC75" i="30" s="1"/>
  <c r="CC76" i="30" a="1"/>
  <c r="CC76" i="30" s="1"/>
  <c r="CC77" i="30" a="1"/>
  <c r="CC77" i="30" s="1"/>
  <c r="CC78" i="30" a="1"/>
  <c r="CC78" i="30" s="1"/>
  <c r="CC79" i="30" a="1"/>
  <c r="CC79" i="30" s="1"/>
  <c r="CC80" i="30" a="1"/>
  <c r="CC80" i="30" s="1"/>
  <c r="CC81" i="30" a="1"/>
  <c r="CC81" i="30" s="1"/>
  <c r="CC82" i="30" a="1"/>
  <c r="CC82" i="30" s="1"/>
  <c r="CC83" i="30" a="1"/>
  <c r="CC83" i="30" s="1"/>
  <c r="CC84" i="30" a="1"/>
  <c r="CC84" i="30" s="1"/>
  <c r="CC85" i="30" a="1"/>
  <c r="CC85" i="30" s="1"/>
  <c r="CC86" i="30" a="1"/>
  <c r="CC86" i="30" s="1"/>
  <c r="CC87" i="30" a="1"/>
  <c r="CC87" i="30" s="1"/>
  <c r="CC88" i="30" a="1"/>
  <c r="CC88" i="30" s="1"/>
  <c r="CC89" i="30" a="1"/>
  <c r="CC89" i="30" s="1"/>
  <c r="CC90" i="30" a="1"/>
  <c r="CC90" i="30" s="1"/>
  <c r="CC91" i="30" a="1"/>
  <c r="CC91" i="30" s="1"/>
  <c r="CC92" i="30" a="1"/>
  <c r="CC92" i="30" s="1"/>
  <c r="CC93" i="30" a="1"/>
  <c r="CC93" i="30" s="1"/>
  <c r="CC94" i="30" a="1"/>
  <c r="CC94" i="30" s="1"/>
  <c r="CC95" i="30" a="1"/>
  <c r="CC95" i="30" s="1"/>
  <c r="CC96" i="30" a="1"/>
  <c r="CC96" i="30" s="1"/>
  <c r="CC97" i="30" a="1"/>
  <c r="CC97" i="30" s="1"/>
  <c r="CC98" i="30" a="1"/>
  <c r="CC98" i="30" s="1"/>
  <c r="CC99" i="30" a="1"/>
  <c r="CC99" i="30" s="1"/>
  <c r="CC100" i="30" a="1"/>
  <c r="CC100" i="30" s="1"/>
  <c r="CC101" i="30" a="1"/>
  <c r="CC101" i="30" s="1"/>
  <c r="CC102" i="30" a="1"/>
  <c r="CC102" i="30" s="1"/>
  <c r="CC103" i="30" a="1"/>
  <c r="CC103" i="30" s="1"/>
  <c r="CC104" i="30" a="1"/>
  <c r="CC104" i="30" s="1"/>
  <c r="CC105" i="30" a="1"/>
  <c r="CC105" i="30" s="1"/>
  <c r="CC106" i="30" a="1"/>
  <c r="CC106" i="30" s="1"/>
  <c r="CC107" i="30" a="1"/>
  <c r="CC107" i="30" s="1"/>
  <c r="CC108" i="30" a="1"/>
  <c r="CC108" i="30" s="1"/>
  <c r="CC109" i="30" a="1"/>
  <c r="CC109" i="30" s="1"/>
  <c r="CC110" i="30" a="1"/>
  <c r="CC110" i="30" s="1"/>
  <c r="CC111" i="30" a="1"/>
  <c r="CC111" i="30" s="1"/>
  <c r="CC112" i="30" a="1"/>
  <c r="CC112" i="30" s="1"/>
  <c r="CC113" i="30" a="1"/>
  <c r="CC113" i="30" s="1"/>
  <c r="CC114" i="30" a="1"/>
  <c r="CC114" i="30" s="1"/>
  <c r="CC115" i="30" a="1"/>
  <c r="CC115" i="30" s="1"/>
  <c r="CC116" i="30" a="1"/>
  <c r="CC116" i="30" s="1"/>
  <c r="CC117" i="30" a="1"/>
  <c r="CC117" i="30" s="1"/>
  <c r="CC118" i="30" a="1"/>
  <c r="CC118" i="30" s="1"/>
  <c r="CC119" i="30" a="1"/>
  <c r="CC119" i="30" s="1"/>
  <c r="CC120" i="30" a="1"/>
  <c r="CC120" i="30" s="1"/>
  <c r="CC121" i="30" a="1"/>
  <c r="CC121" i="30" s="1"/>
  <c r="CC122" i="30" a="1"/>
  <c r="CC122" i="30" s="1"/>
  <c r="CC123" i="30" a="1"/>
  <c r="CC123" i="30" s="1"/>
  <c r="CC124" i="30" a="1"/>
  <c r="CC124" i="30" s="1"/>
  <c r="CC125" i="30" a="1"/>
  <c r="CC125" i="30" s="1"/>
  <c r="CC126" i="30" a="1"/>
  <c r="CC126" i="30" s="1"/>
  <c r="CC127" i="30" a="1"/>
  <c r="CC127" i="30" s="1"/>
  <c r="CC128" i="30" a="1"/>
  <c r="CC128" i="30" s="1"/>
  <c r="CC129" i="30" a="1"/>
  <c r="CC129" i="30" s="1"/>
  <c r="CC130" i="30" a="1"/>
  <c r="CC130" i="30" s="1"/>
  <c r="CC131" i="30" a="1"/>
  <c r="CC131" i="30" s="1"/>
  <c r="CC132" i="30" a="1"/>
  <c r="CC132" i="30" s="1"/>
  <c r="CC133" i="30" a="1"/>
  <c r="CC133" i="30" s="1"/>
  <c r="CC134" i="30" a="1"/>
  <c r="CC134" i="30" s="1"/>
  <c r="CC135" i="30" a="1"/>
  <c r="CC135" i="30" s="1"/>
  <c r="CC136" i="30" a="1"/>
  <c r="CC136" i="30" s="1"/>
  <c r="CC137" i="30" a="1"/>
  <c r="CC137" i="30" s="1"/>
  <c r="CC138" i="30" a="1"/>
  <c r="CC138" i="30" s="1"/>
  <c r="CC139" i="30" a="1"/>
  <c r="CC139" i="30" s="1"/>
  <c r="CC140" i="30" a="1"/>
  <c r="CC140" i="30" s="1"/>
  <c r="CC141" i="30" a="1"/>
  <c r="CC141" i="30" s="1"/>
  <c r="CC142" i="30" a="1"/>
  <c r="CC142" i="30" s="1"/>
  <c r="CC143" i="30" a="1"/>
  <c r="CC143" i="30" s="1"/>
  <c r="CC144" i="30" a="1"/>
  <c r="CC144" i="30" s="1"/>
  <c r="CC145" i="30" a="1"/>
  <c r="CC145" i="30" s="1"/>
  <c r="CC146" i="30" a="1"/>
  <c r="CC146" i="30" s="1"/>
  <c r="CC147" i="30" a="1"/>
  <c r="CC147" i="30" s="1"/>
  <c r="CC148" i="30" a="1"/>
  <c r="CC148" i="30" s="1"/>
  <c r="CC149" i="30" a="1"/>
  <c r="CC149" i="30" s="1"/>
  <c r="CC150" i="30" a="1"/>
  <c r="CC150" i="30" s="1"/>
  <c r="CC151" i="30" a="1"/>
  <c r="CC151" i="30" s="1"/>
  <c r="CC152" i="30" a="1"/>
  <c r="CC152" i="30" s="1"/>
  <c r="CC153" i="30" a="1"/>
  <c r="CC153" i="30" s="1"/>
  <c r="CC154" i="30" a="1"/>
  <c r="CC154" i="30" s="1"/>
  <c r="CC155" i="30" a="1"/>
  <c r="CC155" i="30" s="1"/>
  <c r="CC156" i="30" a="1"/>
  <c r="CC156" i="30" s="1"/>
  <c r="CC157" i="30" a="1"/>
  <c r="CC157" i="30" s="1"/>
  <c r="CC158" i="30" a="1"/>
  <c r="CC158" i="30" s="1"/>
  <c r="CC159" i="30" a="1"/>
  <c r="CC159" i="30" s="1"/>
  <c r="CC160" i="30" a="1"/>
  <c r="CC160" i="30" s="1"/>
  <c r="CC161" i="30" a="1"/>
  <c r="CC161" i="30" s="1"/>
  <c r="CC162" i="30" a="1"/>
  <c r="CC162" i="30" s="1"/>
  <c r="CC163" i="30" a="1"/>
  <c r="CC163" i="30" s="1"/>
  <c r="CC164" i="30" a="1"/>
  <c r="CC164" i="30" s="1"/>
  <c r="CC165" i="30" a="1"/>
  <c r="CC165" i="30" s="1"/>
  <c r="CC166" i="30" a="1"/>
  <c r="CC166" i="30" s="1"/>
  <c r="CC167" i="30" a="1"/>
  <c r="CC167" i="30" s="1"/>
  <c r="CC168" i="30" a="1"/>
  <c r="CC168" i="30" s="1"/>
  <c r="CC169" i="30" a="1"/>
  <c r="CC169" i="30" s="1"/>
  <c r="CC170" i="30" a="1"/>
  <c r="CC170" i="30" s="1"/>
  <c r="CC171" i="30" a="1"/>
  <c r="CC171" i="30" s="1"/>
  <c r="CC172" i="30" a="1"/>
  <c r="CC172" i="30" s="1"/>
  <c r="CC173" i="30" a="1"/>
  <c r="CC173" i="30" s="1"/>
  <c r="CC174" i="30" a="1"/>
  <c r="CC174" i="30" s="1"/>
  <c r="CC175" i="30" a="1"/>
  <c r="CC175" i="30" s="1"/>
  <c r="CC176" i="30" a="1"/>
  <c r="CC176" i="30" s="1"/>
  <c r="CC177" i="30" a="1"/>
  <c r="CC177" i="30" s="1"/>
  <c r="CC178" i="30" a="1"/>
  <c r="CC178" i="30" s="1"/>
  <c r="CC179" i="30" a="1"/>
  <c r="CC179" i="30" s="1"/>
  <c r="CC180" i="30" a="1"/>
  <c r="CC180" i="30" s="1"/>
  <c r="CC181" i="30" a="1"/>
  <c r="CC181" i="30" s="1"/>
  <c r="CC182" i="30" a="1"/>
  <c r="CC182" i="30" s="1"/>
  <c r="CC183" i="30" a="1"/>
  <c r="CC183" i="30" s="1"/>
  <c r="CC184" i="30" a="1"/>
  <c r="CC184" i="30" s="1"/>
  <c r="CC185" i="30" a="1"/>
  <c r="CC185" i="30" s="1"/>
  <c r="CC186" i="30" a="1"/>
  <c r="CC186" i="30" s="1"/>
  <c r="CC187" i="30" a="1"/>
  <c r="CC187" i="30" s="1"/>
  <c r="CC188" i="30" a="1"/>
  <c r="CC188" i="30" s="1"/>
  <c r="CC189" i="30" a="1"/>
  <c r="CC189" i="30" s="1"/>
  <c r="CC190" i="30" a="1"/>
  <c r="CC190" i="30" s="1"/>
  <c r="CC191" i="30" a="1"/>
  <c r="CC191" i="30" s="1"/>
  <c r="CC192" i="30" a="1"/>
  <c r="CC192" i="30" s="1"/>
  <c r="CC193" i="30" a="1"/>
  <c r="CC193" i="30" s="1"/>
  <c r="CC194" i="30" a="1"/>
  <c r="CC194" i="30" s="1"/>
  <c r="CC195" i="30" a="1"/>
  <c r="CC195" i="30" s="1"/>
  <c r="CC196" i="30" a="1"/>
  <c r="CC196" i="30" s="1"/>
  <c r="CC197" i="30" a="1"/>
  <c r="CC197" i="30" s="1"/>
  <c r="CC198" i="30" a="1"/>
  <c r="CC198" i="30" s="1"/>
  <c r="CC199" i="30" a="1"/>
  <c r="CC199" i="30" s="1"/>
  <c r="CC200" i="30" a="1"/>
  <c r="CC200" i="30" s="1"/>
  <c r="CC201" i="30" a="1"/>
  <c r="CC201" i="30" s="1"/>
  <c r="CC202" i="30" a="1"/>
  <c r="CC202" i="30" s="1"/>
  <c r="CC203" i="30" a="1"/>
  <c r="CC203" i="30" s="1"/>
  <c r="CC204" i="30" a="1"/>
  <c r="CC204" i="30" s="1"/>
  <c r="CC205" i="30" a="1"/>
  <c r="CC205" i="30" s="1"/>
  <c r="CC206" i="30" a="1"/>
  <c r="CC206" i="30" s="1"/>
  <c r="CC207" i="30" a="1"/>
  <c r="CC207" i="30" s="1"/>
  <c r="CC208" i="30" a="1"/>
  <c r="CC208" i="30" s="1"/>
  <c r="CC209" i="30" a="1"/>
  <c r="CC209" i="30" s="1"/>
  <c r="CC210" i="30" a="1"/>
  <c r="CC210" i="30" s="1"/>
  <c r="CC211" i="30" a="1"/>
  <c r="CC211" i="30" s="1"/>
  <c r="CC212" i="30" a="1"/>
  <c r="CC212" i="30" s="1"/>
  <c r="CC213" i="30" a="1"/>
  <c r="CC213" i="30" s="1"/>
  <c r="CC214" i="30" a="1"/>
  <c r="CC214" i="30" s="1"/>
  <c r="CC215" i="30" a="1"/>
  <c r="CC215" i="30" s="1"/>
  <c r="CC216" i="30" a="1"/>
  <c r="CC216" i="30" s="1"/>
  <c r="CC217" i="30" a="1"/>
  <c r="CC217" i="30" s="1"/>
  <c r="CC218" i="30" a="1"/>
  <c r="CC218" i="30" s="1"/>
  <c r="CC219" i="30" a="1"/>
  <c r="CC219" i="30" s="1"/>
  <c r="CC220" i="30" a="1"/>
  <c r="CC220" i="30" s="1"/>
  <c r="CC221" i="30" a="1"/>
  <c r="CC221" i="30" s="1"/>
  <c r="CC222" i="30" a="1"/>
  <c r="CC222" i="30" s="1"/>
  <c r="CC223" i="30" a="1"/>
  <c r="CC223" i="30" s="1"/>
  <c r="CC224" i="30" a="1"/>
  <c r="CC224" i="30" s="1"/>
  <c r="CC225" i="30" a="1"/>
  <c r="CC225" i="30" s="1"/>
  <c r="CC226" i="30" a="1"/>
  <c r="CC226" i="30" s="1"/>
  <c r="CC227" i="30" a="1"/>
  <c r="CC227" i="30" s="1"/>
  <c r="CC228" i="30" a="1"/>
  <c r="CC228" i="30" s="1"/>
  <c r="CC229" i="30" a="1"/>
  <c r="CC229" i="30" s="1"/>
  <c r="CC230" i="30" a="1"/>
  <c r="CC230" i="30" s="1"/>
  <c r="CC231" i="30" a="1"/>
  <c r="CC231" i="30" s="1"/>
  <c r="CC232" i="30" a="1"/>
  <c r="CC232" i="30" s="1"/>
  <c r="CC233" i="30" a="1"/>
  <c r="CC233" i="30" s="1"/>
  <c r="CC234" i="30" a="1"/>
  <c r="CC234" i="30" s="1"/>
  <c r="CC235" i="30" a="1"/>
  <c r="CC235" i="30" s="1"/>
  <c r="CC236" i="30" a="1"/>
  <c r="CC236" i="30" s="1"/>
  <c r="CC237" i="30" a="1"/>
  <c r="CC237" i="30" s="1"/>
  <c r="CC238" i="30" a="1"/>
  <c r="CC238" i="30" s="1"/>
  <c r="CC239" i="30" a="1"/>
  <c r="CC239" i="30" s="1"/>
  <c r="CC240" i="30" a="1"/>
  <c r="CC240" i="30" s="1"/>
  <c r="CC241" i="30" a="1"/>
  <c r="CC241" i="30" s="1"/>
  <c r="CC242" i="30" a="1"/>
  <c r="CC242" i="30" s="1"/>
  <c r="CC243" i="30" a="1"/>
  <c r="CC243" i="30" s="1"/>
  <c r="CC244" i="30" a="1"/>
  <c r="CC244" i="30" s="1"/>
  <c r="CC245" i="30" a="1"/>
  <c r="CC245" i="30" s="1"/>
  <c r="CC246" i="30" a="1"/>
  <c r="CC246" i="30" s="1"/>
  <c r="CC247" i="30" a="1"/>
  <c r="CC247" i="30" s="1"/>
  <c r="CC248" i="30" a="1"/>
  <c r="CC248" i="30" s="1"/>
  <c r="CC249" i="30" a="1"/>
  <c r="CC249" i="30" s="1"/>
  <c r="CC250" i="30" a="1"/>
  <c r="CC250" i="30" s="1"/>
  <c r="CC251" i="30" a="1"/>
  <c r="CC251" i="30" s="1"/>
  <c r="CC252" i="30" a="1"/>
  <c r="CC252" i="30" s="1"/>
  <c r="CC253" i="30" a="1"/>
  <c r="CC253" i="30" s="1"/>
  <c r="CC254" i="30" a="1"/>
  <c r="CC254" i="30" s="1"/>
  <c r="CC255" i="30" a="1"/>
  <c r="CC255" i="30" s="1"/>
  <c r="CC256" i="30" a="1"/>
  <c r="CC256" i="30" s="1"/>
  <c r="CC257" i="30" a="1"/>
  <c r="CC257" i="30" s="1"/>
  <c r="CC258" i="30" a="1"/>
  <c r="CC258" i="30" s="1"/>
  <c r="CC259" i="30" a="1"/>
  <c r="CC259" i="30" s="1"/>
  <c r="CC260" i="30" a="1"/>
  <c r="CC260" i="30" s="1"/>
  <c r="CC261" i="30" a="1"/>
  <c r="CC261" i="30" s="1"/>
  <c r="CC262" i="30" a="1"/>
  <c r="CC262" i="30" s="1"/>
  <c r="CC263" i="30" a="1"/>
  <c r="CC263" i="30" s="1"/>
  <c r="CC264" i="30" a="1"/>
  <c r="CC264" i="30" s="1"/>
  <c r="CC265" i="30" a="1"/>
  <c r="CC265" i="30" s="1"/>
  <c r="CC266" i="30" a="1"/>
  <c r="CC266" i="30" s="1"/>
  <c r="CC267" i="30" a="1"/>
  <c r="CC267" i="30" s="1"/>
  <c r="CC268" i="30" a="1"/>
  <c r="CC268" i="30" s="1"/>
  <c r="CC269" i="30" a="1"/>
  <c r="CC269" i="30" s="1"/>
  <c r="CC270" i="30" a="1"/>
  <c r="CC270" i="30" s="1"/>
  <c r="CC271" i="30" a="1"/>
  <c r="CC271" i="30" s="1"/>
  <c r="CC272" i="30" a="1"/>
  <c r="CC272" i="30" s="1"/>
  <c r="CC273" i="30" a="1"/>
  <c r="CC273" i="30" s="1"/>
  <c r="CC274" i="30" a="1"/>
  <c r="CC274" i="30" s="1"/>
  <c r="CC275" i="30" a="1"/>
  <c r="CC275" i="30" s="1"/>
  <c r="CC276" i="30" a="1"/>
  <c r="CC276" i="30" s="1"/>
  <c r="CC277" i="30" a="1"/>
  <c r="CC277" i="30" s="1"/>
  <c r="CC278" i="30" a="1"/>
  <c r="CC278" i="30" s="1"/>
  <c r="CC279" i="30" a="1"/>
  <c r="CC279" i="30" s="1"/>
  <c r="CC280" i="30" a="1"/>
  <c r="CC280" i="30" s="1"/>
  <c r="CC281" i="30" a="1"/>
  <c r="CC281" i="30" s="1"/>
  <c r="CC282" i="30" a="1"/>
  <c r="CC282" i="30" s="1"/>
  <c r="CC283" i="30" a="1"/>
  <c r="CC283" i="30" s="1"/>
  <c r="CC284" i="30" a="1"/>
  <c r="CC284" i="30" s="1"/>
  <c r="CC285" i="30" a="1"/>
  <c r="CC285" i="30" s="1"/>
  <c r="CC286" i="30" a="1"/>
  <c r="CC286" i="30" s="1"/>
  <c r="CC287" i="30" a="1"/>
  <c r="CC287" i="30" s="1"/>
  <c r="CC288" i="30" a="1"/>
  <c r="CC288" i="30" s="1"/>
  <c r="CC289" i="30" a="1"/>
  <c r="CC289" i="30" s="1"/>
  <c r="CC290" i="30" a="1"/>
  <c r="CC290" i="30" s="1"/>
  <c r="CC291" i="30" a="1"/>
  <c r="CC291" i="30" s="1"/>
  <c r="CC292" i="30" a="1"/>
  <c r="CC292" i="30" s="1"/>
  <c r="CC293" i="30" a="1"/>
  <c r="CC293" i="30" s="1"/>
  <c r="CC294" i="30" a="1"/>
  <c r="CC294" i="30" s="1"/>
  <c r="CC295" i="30" a="1"/>
  <c r="CC295" i="30" s="1"/>
  <c r="CC296" i="30" a="1"/>
  <c r="CC296" i="30" s="1"/>
  <c r="CC297" i="30" a="1"/>
  <c r="CC297" i="30" s="1"/>
  <c r="CC298" i="30" a="1"/>
  <c r="CC298" i="30" s="1"/>
  <c r="CC299" i="30" a="1"/>
  <c r="CC299" i="30" s="1"/>
  <c r="CC300" i="30" a="1"/>
  <c r="CC300" i="30" s="1"/>
  <c r="CC301" i="30" a="1"/>
  <c r="CC301" i="30" s="1"/>
  <c r="CC302" i="30" a="1"/>
  <c r="CC302" i="30" s="1"/>
  <c r="CC303" i="30" a="1"/>
  <c r="CC303" i="30" s="1"/>
  <c r="CC304" i="30" a="1"/>
  <c r="CC304" i="30" s="1"/>
  <c r="CC305" i="30" a="1"/>
  <c r="CC305" i="30" s="1"/>
  <c r="CC306" i="30" a="1"/>
  <c r="CC306" i="30" s="1"/>
  <c r="CC307" i="30" a="1"/>
  <c r="CC307" i="30" s="1"/>
  <c r="CC308" i="30" a="1"/>
  <c r="CC308" i="30" s="1"/>
  <c r="CC309" i="30" a="1"/>
  <c r="CC309" i="30" s="1"/>
  <c r="CC310" i="30" a="1"/>
  <c r="CC310" i="30" s="1"/>
  <c r="CC311" i="30" a="1"/>
  <c r="CC311" i="30" s="1"/>
  <c r="CC312" i="30" a="1"/>
  <c r="CC312" i="30" s="1"/>
  <c r="CC313" i="30" a="1"/>
  <c r="CC313" i="30" s="1"/>
  <c r="CC314" i="30" a="1"/>
  <c r="CC314" i="30" s="1"/>
  <c r="CC315" i="30" a="1"/>
  <c r="CC315" i="30" s="1"/>
  <c r="CC316" i="30" a="1"/>
  <c r="CC316" i="30" s="1"/>
  <c r="CC317" i="30" a="1"/>
  <c r="CC317" i="30" s="1"/>
  <c r="CC318" i="30" a="1"/>
  <c r="CC318" i="30" s="1"/>
  <c r="CC319" i="30" a="1"/>
  <c r="CC319" i="30" s="1"/>
  <c r="CC320" i="30" a="1"/>
  <c r="CC320" i="30" s="1"/>
  <c r="CC321" i="30" a="1"/>
  <c r="CC321" i="30" s="1"/>
  <c r="CC322" i="30" a="1"/>
  <c r="CC322" i="30" s="1"/>
  <c r="CC323" i="30" a="1"/>
  <c r="CC323" i="30" s="1"/>
  <c r="CC324" i="30" a="1"/>
  <c r="CC324" i="30" s="1"/>
  <c r="CC325" i="30" a="1"/>
  <c r="CC325" i="30" s="1"/>
  <c r="CC326" i="30" a="1"/>
  <c r="CC326" i="30" s="1"/>
  <c r="CC327" i="30" a="1"/>
  <c r="CC327" i="30" s="1"/>
  <c r="CC328" i="30" a="1"/>
  <c r="CC328" i="30" s="1"/>
  <c r="CC329" i="30" a="1"/>
  <c r="CC329" i="30" s="1"/>
  <c r="CC330" i="30" a="1"/>
  <c r="CC330" i="30" s="1"/>
  <c r="CC331" i="30" a="1"/>
  <c r="CC331" i="30" s="1"/>
  <c r="CC332" i="30" a="1"/>
  <c r="CC332" i="30" s="1"/>
  <c r="CC333" i="30" a="1"/>
  <c r="CC333" i="30" s="1"/>
  <c r="CC334" i="30" a="1"/>
  <c r="CC334" i="30" s="1"/>
  <c r="CC335" i="30" a="1"/>
  <c r="CC335" i="30" s="1"/>
  <c r="BV5" i="30" a="1"/>
  <c r="BV5" i="30" s="1"/>
  <c r="BV6" i="30" a="1"/>
  <c r="BV6" i="30" s="1"/>
  <c r="BV7" i="30" a="1"/>
  <c r="BV7" i="30" s="1"/>
  <c r="BV8" i="30" a="1"/>
  <c r="BV8" i="30" s="1"/>
  <c r="BV9" i="30" a="1"/>
  <c r="BV9" i="30" s="1"/>
  <c r="BV10" i="30" a="1"/>
  <c r="BV10" i="30" s="1"/>
  <c r="BV11" i="30" a="1"/>
  <c r="BV11" i="30" s="1"/>
  <c r="BV12" i="30" a="1"/>
  <c r="BV12" i="30" s="1"/>
  <c r="BV13" i="30" a="1"/>
  <c r="BV13" i="30" s="1"/>
  <c r="BV14" i="30" a="1"/>
  <c r="BV14" i="30" s="1"/>
  <c r="BV15" i="30" a="1"/>
  <c r="BV15" i="30" s="1"/>
  <c r="BV16" i="30" a="1"/>
  <c r="BV16" i="30" s="1"/>
  <c r="BV17" i="30" a="1"/>
  <c r="BV17" i="30" s="1"/>
  <c r="BV18" i="30" a="1"/>
  <c r="BV18" i="30" s="1"/>
  <c r="BV19" i="30" a="1"/>
  <c r="BV19" i="30" s="1"/>
  <c r="BV20" i="30" a="1"/>
  <c r="BV20" i="30" s="1"/>
  <c r="BV21" i="30" a="1"/>
  <c r="BV21" i="30" s="1"/>
  <c r="BV22" i="30" a="1"/>
  <c r="BV22" i="30" s="1"/>
  <c r="BV23" i="30" a="1"/>
  <c r="BV23" i="30" s="1"/>
  <c r="BV24" i="30" a="1"/>
  <c r="BV24" i="30" s="1"/>
  <c r="BV25" i="30" a="1"/>
  <c r="BV25" i="30" s="1"/>
  <c r="BV26" i="30" a="1"/>
  <c r="BV26" i="30" s="1"/>
  <c r="BV27" i="30" a="1"/>
  <c r="BV27" i="30" s="1"/>
  <c r="BV28" i="30" a="1"/>
  <c r="BV28" i="30" s="1"/>
  <c r="BV29" i="30" a="1"/>
  <c r="BV29" i="30" s="1"/>
  <c r="BV30" i="30" a="1"/>
  <c r="BV30" i="30" s="1"/>
  <c r="BV31" i="30" a="1"/>
  <c r="BV31" i="30" s="1"/>
  <c r="BV32" i="30" a="1"/>
  <c r="BV32" i="30" s="1"/>
  <c r="BV33" i="30" a="1"/>
  <c r="BV33" i="30" s="1"/>
  <c r="BV34" i="30" a="1"/>
  <c r="BV34" i="30" s="1"/>
  <c r="BV35" i="30" a="1"/>
  <c r="BV35" i="30" s="1"/>
  <c r="BV36" i="30" a="1"/>
  <c r="BV36" i="30" s="1"/>
  <c r="BV37" i="30" a="1"/>
  <c r="BV37" i="30" s="1"/>
  <c r="BV38" i="30" a="1"/>
  <c r="BV38" i="30" s="1"/>
  <c r="BV39" i="30" a="1"/>
  <c r="BV39" i="30" s="1"/>
  <c r="BV40" i="30" a="1"/>
  <c r="BV40" i="30" s="1"/>
  <c r="BV41" i="30" a="1"/>
  <c r="BV41" i="30" s="1"/>
  <c r="BV42" i="30" a="1"/>
  <c r="BV42" i="30" s="1"/>
  <c r="BV43" i="30" a="1"/>
  <c r="BV43" i="30" s="1"/>
  <c r="BV44" i="30" a="1"/>
  <c r="BV44" i="30" s="1"/>
  <c r="BV45" i="30" a="1"/>
  <c r="BV45" i="30" s="1"/>
  <c r="BV46" i="30" a="1"/>
  <c r="BV46" i="30" s="1"/>
  <c r="BV47" i="30" a="1"/>
  <c r="BV47" i="30" s="1"/>
  <c r="BV48" i="30" a="1"/>
  <c r="BV48" i="30" s="1"/>
  <c r="BV49" i="30" a="1"/>
  <c r="BV49" i="30" s="1"/>
  <c r="BV50" i="30" a="1"/>
  <c r="BV50" i="30" s="1"/>
  <c r="BV51" i="30" a="1"/>
  <c r="BV51" i="30" s="1"/>
  <c r="BV52" i="30" a="1"/>
  <c r="BV52" i="30" s="1"/>
  <c r="BV53" i="30" a="1"/>
  <c r="BV53" i="30" s="1"/>
  <c r="BV54" i="30" a="1"/>
  <c r="BV54" i="30" s="1"/>
  <c r="BV55" i="30" a="1"/>
  <c r="BV55" i="30" s="1"/>
  <c r="BV56" i="30" a="1"/>
  <c r="BV56" i="30" s="1"/>
  <c r="BV57" i="30" a="1"/>
  <c r="BV57" i="30" s="1"/>
  <c r="BV58" i="30" a="1"/>
  <c r="BV58" i="30" s="1"/>
  <c r="BV59" i="30" a="1"/>
  <c r="BV59" i="30" s="1"/>
  <c r="BV60" i="30" a="1"/>
  <c r="BV60" i="30" s="1"/>
  <c r="BV61" i="30" a="1"/>
  <c r="BV61" i="30" s="1"/>
  <c r="BV62" i="30" a="1"/>
  <c r="BV62" i="30" s="1"/>
  <c r="BV63" i="30" a="1"/>
  <c r="BV63" i="30" s="1"/>
  <c r="BV64" i="30" a="1"/>
  <c r="BV64" i="30" s="1"/>
  <c r="BV65" i="30" a="1"/>
  <c r="BV65" i="30" s="1"/>
  <c r="BV66" i="30" a="1"/>
  <c r="BV66" i="30" s="1"/>
  <c r="BV67" i="30" a="1"/>
  <c r="BV67" i="30" s="1"/>
  <c r="BV68" i="30" a="1"/>
  <c r="BV68" i="30" s="1"/>
  <c r="BV69" i="30" a="1"/>
  <c r="BV69" i="30" s="1"/>
  <c r="BV70" i="30" a="1"/>
  <c r="BV70" i="30" s="1"/>
  <c r="BV71" i="30" a="1"/>
  <c r="BV71" i="30" s="1"/>
  <c r="BV72" i="30" a="1"/>
  <c r="BV72" i="30" s="1"/>
  <c r="BV73" i="30" a="1"/>
  <c r="BV73" i="30" s="1"/>
  <c r="BV74" i="30" a="1"/>
  <c r="BV74" i="30" s="1"/>
  <c r="BV75" i="30" a="1"/>
  <c r="BV75" i="30" s="1"/>
  <c r="BV76" i="30" a="1"/>
  <c r="BV76" i="30" s="1"/>
  <c r="BV77" i="30" a="1"/>
  <c r="BV77" i="30" s="1"/>
  <c r="BV78" i="30" a="1"/>
  <c r="BV78" i="30" s="1"/>
  <c r="BV79" i="30" a="1"/>
  <c r="BV79" i="30" s="1"/>
  <c r="BV80" i="30" a="1"/>
  <c r="BV80" i="30" s="1"/>
  <c r="BV81" i="30" a="1"/>
  <c r="BV81" i="30" s="1"/>
  <c r="BV82" i="30" a="1"/>
  <c r="BV82" i="30" s="1"/>
  <c r="BV83" i="30" a="1"/>
  <c r="BV83" i="30" s="1"/>
  <c r="BV84" i="30" a="1"/>
  <c r="BV84" i="30" s="1"/>
  <c r="BV85" i="30" a="1"/>
  <c r="BV85" i="30" s="1"/>
  <c r="BV86" i="30" a="1"/>
  <c r="BV86" i="30" s="1"/>
  <c r="BV87" i="30" a="1"/>
  <c r="BV87" i="30" s="1"/>
  <c r="BV88" i="30" a="1"/>
  <c r="BV88" i="30" s="1"/>
  <c r="BV89" i="30" a="1"/>
  <c r="BV89" i="30" s="1"/>
  <c r="BV90" i="30" a="1"/>
  <c r="BV90" i="30" s="1"/>
  <c r="BV91" i="30" a="1"/>
  <c r="BV91" i="30" s="1"/>
  <c r="BV92" i="30" a="1"/>
  <c r="BV92" i="30" s="1"/>
  <c r="BV93" i="30" a="1"/>
  <c r="BV93" i="30" s="1"/>
  <c r="BV94" i="30" a="1"/>
  <c r="BV94" i="30" s="1"/>
  <c r="BV95" i="30" a="1"/>
  <c r="BV95" i="30" s="1"/>
  <c r="BV96" i="30" a="1"/>
  <c r="BV96" i="30" s="1"/>
  <c r="BV97" i="30" a="1"/>
  <c r="BV97" i="30" s="1"/>
  <c r="BV98" i="30" a="1"/>
  <c r="BV98" i="30" s="1"/>
  <c r="BV99" i="30" a="1"/>
  <c r="BV99" i="30" s="1"/>
  <c r="BV100" i="30" a="1"/>
  <c r="BV100" i="30" s="1"/>
  <c r="BV101" i="30" a="1"/>
  <c r="BV101" i="30" s="1"/>
  <c r="BV102" i="30" a="1"/>
  <c r="BV102" i="30" s="1"/>
  <c r="BV103" i="30" a="1"/>
  <c r="BV103" i="30" s="1"/>
  <c r="BV104" i="30" a="1"/>
  <c r="BV104" i="30" s="1"/>
  <c r="BV105" i="30" a="1"/>
  <c r="BV105" i="30" s="1"/>
  <c r="BV106" i="30" a="1"/>
  <c r="BV106" i="30" s="1"/>
  <c r="BV107" i="30" a="1"/>
  <c r="BV107" i="30" s="1"/>
  <c r="BV108" i="30" a="1"/>
  <c r="BV108" i="30" s="1"/>
  <c r="BV109" i="30" a="1"/>
  <c r="BV109" i="30" s="1"/>
  <c r="BV110" i="30" a="1"/>
  <c r="BV110" i="30" s="1"/>
  <c r="BV111" i="30" a="1"/>
  <c r="BV111" i="30" s="1"/>
  <c r="BV112" i="30" a="1"/>
  <c r="BV112" i="30" s="1"/>
  <c r="BV113" i="30" a="1"/>
  <c r="BV113" i="30" s="1"/>
  <c r="BV114" i="30" a="1"/>
  <c r="BV114" i="30" s="1"/>
  <c r="BV115" i="30" a="1"/>
  <c r="BV115" i="30" s="1"/>
  <c r="BV116" i="30" a="1"/>
  <c r="BV116" i="30" s="1"/>
  <c r="BV117" i="30" a="1"/>
  <c r="BV117" i="30" s="1"/>
  <c r="BV118" i="30" a="1"/>
  <c r="BV118" i="30" s="1"/>
  <c r="BV119" i="30" a="1"/>
  <c r="BV119" i="30" s="1"/>
  <c r="BV120" i="30" a="1"/>
  <c r="BV120" i="30" s="1"/>
  <c r="BV121" i="30" a="1"/>
  <c r="BV121" i="30" s="1"/>
  <c r="BV122" i="30" a="1"/>
  <c r="BV122" i="30" s="1"/>
  <c r="BV123" i="30" a="1"/>
  <c r="BV123" i="30" s="1"/>
  <c r="BV124" i="30" a="1"/>
  <c r="BV124" i="30" s="1"/>
  <c r="BV125" i="30" a="1"/>
  <c r="BV125" i="30" s="1"/>
  <c r="BV126" i="30" a="1"/>
  <c r="BV126" i="30" s="1"/>
  <c r="BV127" i="30" a="1"/>
  <c r="BV127" i="30" s="1"/>
  <c r="BV128" i="30" a="1"/>
  <c r="BV128" i="30" s="1"/>
  <c r="BV129" i="30" a="1"/>
  <c r="BV129" i="30" s="1"/>
  <c r="BV130" i="30" a="1"/>
  <c r="BV130" i="30" s="1"/>
  <c r="BV131" i="30" a="1"/>
  <c r="BV131" i="30" s="1"/>
  <c r="BV132" i="30" a="1"/>
  <c r="BV132" i="30" s="1"/>
  <c r="BV133" i="30" a="1"/>
  <c r="BV133" i="30" s="1"/>
  <c r="BV134" i="30" a="1"/>
  <c r="BV134" i="30" s="1"/>
  <c r="BV135" i="30" a="1"/>
  <c r="BV135" i="30" s="1"/>
  <c r="BV136" i="30" a="1"/>
  <c r="BV136" i="30" s="1"/>
  <c r="BV137" i="30" a="1"/>
  <c r="BV137" i="30" s="1"/>
  <c r="BV138" i="30" a="1"/>
  <c r="BV138" i="30" s="1"/>
  <c r="BV139" i="30" a="1"/>
  <c r="BV139" i="30" s="1"/>
  <c r="BV140" i="30" a="1"/>
  <c r="BV140" i="30" s="1"/>
  <c r="BV141" i="30" a="1"/>
  <c r="BV141" i="30" s="1"/>
  <c r="BV142" i="30" a="1"/>
  <c r="BV142" i="30" s="1"/>
  <c r="BV143" i="30" a="1"/>
  <c r="BV143" i="30" s="1"/>
  <c r="BV144" i="30" a="1"/>
  <c r="BV144" i="30" s="1"/>
  <c r="BV145" i="30" a="1"/>
  <c r="BV145" i="30" s="1"/>
  <c r="BV146" i="30" a="1"/>
  <c r="BV146" i="30" s="1"/>
  <c r="BV147" i="30" a="1"/>
  <c r="BV147" i="30" s="1"/>
  <c r="BV148" i="30" a="1"/>
  <c r="BV148" i="30" s="1"/>
  <c r="BV149" i="30" a="1"/>
  <c r="BV149" i="30" s="1"/>
  <c r="BV150" i="30" a="1"/>
  <c r="BV150" i="30" s="1"/>
  <c r="BV151" i="30" a="1"/>
  <c r="BV151" i="30" s="1"/>
  <c r="BV152" i="30" a="1"/>
  <c r="BV152" i="30" s="1"/>
  <c r="BV153" i="30" a="1"/>
  <c r="BV153" i="30" s="1"/>
  <c r="BV154" i="30" a="1"/>
  <c r="BV154" i="30" s="1"/>
  <c r="BV155" i="30" a="1"/>
  <c r="BV155" i="30" s="1"/>
  <c r="BV156" i="30" a="1"/>
  <c r="BV156" i="30" s="1"/>
  <c r="BV157" i="30" a="1"/>
  <c r="BV157" i="30" s="1"/>
  <c r="BV158" i="30" a="1"/>
  <c r="BV158" i="30" s="1"/>
  <c r="BV159" i="30" a="1"/>
  <c r="BV159" i="30" s="1"/>
  <c r="BV160" i="30" a="1"/>
  <c r="BV160" i="30" s="1"/>
  <c r="BV161" i="30" a="1"/>
  <c r="BV161" i="30" s="1"/>
  <c r="BV162" i="30" a="1"/>
  <c r="BV162" i="30" s="1"/>
  <c r="BV163" i="30" a="1"/>
  <c r="BV163" i="30" s="1"/>
  <c r="BV164" i="30" a="1"/>
  <c r="BV164" i="30" s="1"/>
  <c r="BV165" i="30" a="1"/>
  <c r="BV165" i="30" s="1"/>
  <c r="BV166" i="30" a="1"/>
  <c r="BV166" i="30" s="1"/>
  <c r="BV167" i="30" a="1"/>
  <c r="BV167" i="30" s="1"/>
  <c r="BV168" i="30" a="1"/>
  <c r="BV168" i="30" s="1"/>
  <c r="BV169" i="30" a="1"/>
  <c r="BV169" i="30" s="1"/>
  <c r="BV170" i="30" a="1"/>
  <c r="BV170" i="30" s="1"/>
  <c r="BV171" i="30" a="1"/>
  <c r="BV171" i="30" s="1"/>
  <c r="BV172" i="30" a="1"/>
  <c r="BV172" i="30" s="1"/>
  <c r="BV173" i="30" a="1"/>
  <c r="BV173" i="30" s="1"/>
  <c r="BV174" i="30" a="1"/>
  <c r="BV174" i="30" s="1"/>
  <c r="BV175" i="30" a="1"/>
  <c r="BV175" i="30" s="1"/>
  <c r="BV176" i="30" a="1"/>
  <c r="BV176" i="30" s="1"/>
  <c r="BV177" i="30" a="1"/>
  <c r="BV177" i="30" s="1"/>
  <c r="BV178" i="30" a="1"/>
  <c r="BV178" i="30" s="1"/>
  <c r="BV179" i="30" a="1"/>
  <c r="BV179" i="30" s="1"/>
  <c r="BV180" i="30" a="1"/>
  <c r="BV180" i="30" s="1"/>
  <c r="BV181" i="30" a="1"/>
  <c r="BV181" i="30" s="1"/>
  <c r="BV182" i="30" a="1"/>
  <c r="BV182" i="30" s="1"/>
  <c r="BV183" i="30" a="1"/>
  <c r="BV183" i="30" s="1"/>
  <c r="BV184" i="30" a="1"/>
  <c r="BV184" i="30" s="1"/>
  <c r="BV185" i="30" a="1"/>
  <c r="BV185" i="30" s="1"/>
  <c r="BV186" i="30" a="1"/>
  <c r="BV186" i="30" s="1"/>
  <c r="BV187" i="30" a="1"/>
  <c r="BV187" i="30" s="1"/>
  <c r="BV188" i="30" a="1"/>
  <c r="BV188" i="30" s="1"/>
  <c r="BV189" i="30" a="1"/>
  <c r="BV189" i="30" s="1"/>
  <c r="BV190" i="30" a="1"/>
  <c r="BV190" i="30" s="1"/>
  <c r="BV191" i="30" a="1"/>
  <c r="BV191" i="30" s="1"/>
  <c r="BV192" i="30" a="1"/>
  <c r="BV192" i="30" s="1"/>
  <c r="BV193" i="30" a="1"/>
  <c r="BV193" i="30" s="1"/>
  <c r="BV194" i="30" a="1"/>
  <c r="BV194" i="30" s="1"/>
  <c r="BV195" i="30" a="1"/>
  <c r="BV195" i="30" s="1"/>
  <c r="BV196" i="30" a="1"/>
  <c r="BV196" i="30" s="1"/>
  <c r="BV197" i="30" a="1"/>
  <c r="BV197" i="30" s="1"/>
  <c r="BV198" i="30" a="1"/>
  <c r="BV198" i="30" s="1"/>
  <c r="BV199" i="30" a="1"/>
  <c r="BV199" i="30" s="1"/>
  <c r="BV200" i="30" a="1"/>
  <c r="BV200" i="30" s="1"/>
  <c r="BV201" i="30" a="1"/>
  <c r="BV201" i="30" s="1"/>
  <c r="BV202" i="30" a="1"/>
  <c r="BV202" i="30" s="1"/>
  <c r="BV203" i="30" a="1"/>
  <c r="BV203" i="30" s="1"/>
  <c r="BV204" i="30" a="1"/>
  <c r="BV204" i="30" s="1"/>
  <c r="BV205" i="30" a="1"/>
  <c r="BV205" i="30" s="1"/>
  <c r="BV206" i="30" a="1"/>
  <c r="BV206" i="30" s="1"/>
  <c r="BV207" i="30" a="1"/>
  <c r="BV207" i="30" s="1"/>
  <c r="BV208" i="30" a="1"/>
  <c r="BV208" i="30" s="1"/>
  <c r="BV209" i="30" a="1"/>
  <c r="BV209" i="30" s="1"/>
  <c r="BV210" i="30" a="1"/>
  <c r="BV210" i="30" s="1"/>
  <c r="BV211" i="30" a="1"/>
  <c r="BV211" i="30" s="1"/>
  <c r="BV212" i="30" a="1"/>
  <c r="BV212" i="30" s="1"/>
  <c r="BV213" i="30" a="1"/>
  <c r="BV213" i="30" s="1"/>
  <c r="BV214" i="30" a="1"/>
  <c r="BV214" i="30" s="1"/>
  <c r="BV215" i="30" a="1"/>
  <c r="BV215" i="30" s="1"/>
  <c r="BV216" i="30" a="1"/>
  <c r="BV216" i="30" s="1"/>
  <c r="BV217" i="30" a="1"/>
  <c r="BV217" i="30" s="1"/>
  <c r="BV218" i="30" a="1"/>
  <c r="BV218" i="30" s="1"/>
  <c r="BV219" i="30" a="1"/>
  <c r="BV219" i="30" s="1"/>
  <c r="BV220" i="30" a="1"/>
  <c r="BV220" i="30" s="1"/>
  <c r="BV221" i="30" a="1"/>
  <c r="BV221" i="30" s="1"/>
  <c r="BV222" i="30" a="1"/>
  <c r="BV222" i="30" s="1"/>
  <c r="BV223" i="30" a="1"/>
  <c r="BV223" i="30" s="1"/>
  <c r="BV224" i="30" a="1"/>
  <c r="BV224" i="30" s="1"/>
  <c r="BV225" i="30" a="1"/>
  <c r="BV225" i="30" s="1"/>
  <c r="BV226" i="30" a="1"/>
  <c r="BV226" i="30" s="1"/>
  <c r="BV227" i="30" a="1"/>
  <c r="BV227" i="30" s="1"/>
  <c r="BV228" i="30" a="1"/>
  <c r="BV228" i="30" s="1"/>
  <c r="BV229" i="30" a="1"/>
  <c r="BV229" i="30" s="1"/>
  <c r="BV230" i="30" a="1"/>
  <c r="BV230" i="30" s="1"/>
  <c r="BV231" i="30" a="1"/>
  <c r="BV231" i="30" s="1"/>
  <c r="BV232" i="30" a="1"/>
  <c r="BV232" i="30" s="1"/>
  <c r="BV233" i="30" a="1"/>
  <c r="BV233" i="30" s="1"/>
  <c r="BV234" i="30" a="1"/>
  <c r="BV234" i="30" s="1"/>
  <c r="BV235" i="30" a="1"/>
  <c r="BV235" i="30" s="1"/>
  <c r="BV236" i="30" a="1"/>
  <c r="BV236" i="30" s="1"/>
  <c r="BV237" i="30" a="1"/>
  <c r="BV237" i="30" s="1"/>
  <c r="BV238" i="30" a="1"/>
  <c r="BV238" i="30" s="1"/>
  <c r="BV239" i="30" a="1"/>
  <c r="BV239" i="30" s="1"/>
  <c r="BV240" i="30" a="1"/>
  <c r="BV240" i="30" s="1"/>
  <c r="BV241" i="30" a="1"/>
  <c r="BV241" i="30" s="1"/>
  <c r="BV242" i="30" a="1"/>
  <c r="BV242" i="30" s="1"/>
  <c r="BV243" i="30" a="1"/>
  <c r="BV243" i="30" s="1"/>
  <c r="BV244" i="30" a="1"/>
  <c r="BV244" i="30" s="1"/>
  <c r="BV245" i="30" a="1"/>
  <c r="BV245" i="30" s="1"/>
  <c r="BV246" i="30" a="1"/>
  <c r="BV246" i="30" s="1"/>
  <c r="BV247" i="30" a="1"/>
  <c r="BV247" i="30" s="1"/>
  <c r="BV248" i="30" a="1"/>
  <c r="BV248" i="30" s="1"/>
  <c r="BV249" i="30" a="1"/>
  <c r="BV249" i="30" s="1"/>
  <c r="BV250" i="30" a="1"/>
  <c r="BV250" i="30" s="1"/>
  <c r="BV251" i="30" a="1"/>
  <c r="BV251" i="30" s="1"/>
  <c r="BV252" i="30" a="1"/>
  <c r="BV252" i="30" s="1"/>
  <c r="BV253" i="30" a="1"/>
  <c r="BV253" i="30" s="1"/>
  <c r="BV254" i="30" a="1"/>
  <c r="BV254" i="30" s="1"/>
  <c r="BV255" i="30" a="1"/>
  <c r="BV255" i="30" s="1"/>
  <c r="BV256" i="30" a="1"/>
  <c r="BV256" i="30" s="1"/>
  <c r="BV257" i="30" a="1"/>
  <c r="BV257" i="30" s="1"/>
  <c r="BV258" i="30" a="1"/>
  <c r="BV258" i="30" s="1"/>
  <c r="BV259" i="30" a="1"/>
  <c r="BV259" i="30" s="1"/>
  <c r="BV260" i="30" a="1"/>
  <c r="BV260" i="30" s="1"/>
  <c r="BV261" i="30" a="1"/>
  <c r="BV261" i="30" s="1"/>
  <c r="BV262" i="30" a="1"/>
  <c r="BV262" i="30" s="1"/>
  <c r="BV263" i="30" a="1"/>
  <c r="BV263" i="30" s="1"/>
  <c r="BV264" i="30" a="1"/>
  <c r="BV264" i="30" s="1"/>
  <c r="BV265" i="30" a="1"/>
  <c r="BV265" i="30" s="1"/>
  <c r="BV266" i="30" a="1"/>
  <c r="BV266" i="30" s="1"/>
  <c r="BV267" i="30" a="1"/>
  <c r="BV267" i="30" s="1"/>
  <c r="BV268" i="30" a="1"/>
  <c r="BV268" i="30" s="1"/>
  <c r="BV269" i="30" a="1"/>
  <c r="BV269" i="30" s="1"/>
  <c r="BV270" i="30" a="1"/>
  <c r="BV270" i="30" s="1"/>
  <c r="BV271" i="30" a="1"/>
  <c r="BV271" i="30" s="1"/>
  <c r="BV272" i="30" a="1"/>
  <c r="BV272" i="30" s="1"/>
  <c r="BV273" i="30" a="1"/>
  <c r="BV273" i="30" s="1"/>
  <c r="BV274" i="30" a="1"/>
  <c r="BV274" i="30" s="1"/>
  <c r="BV275" i="30" a="1"/>
  <c r="BV275" i="30" s="1"/>
  <c r="BV276" i="30" a="1"/>
  <c r="BV276" i="30" s="1"/>
  <c r="BV277" i="30" a="1"/>
  <c r="BV277" i="30" s="1"/>
  <c r="BV278" i="30" a="1"/>
  <c r="BV278" i="30" s="1"/>
  <c r="BV279" i="30" a="1"/>
  <c r="BV279" i="30" s="1"/>
  <c r="BV280" i="30" a="1"/>
  <c r="BV280" i="30" s="1"/>
  <c r="BV281" i="30" a="1"/>
  <c r="BV281" i="30" s="1"/>
  <c r="BV282" i="30" a="1"/>
  <c r="BV282" i="30" s="1"/>
  <c r="BV283" i="30" a="1"/>
  <c r="BV283" i="30" s="1"/>
  <c r="BV284" i="30" a="1"/>
  <c r="BV284" i="30" s="1"/>
  <c r="BV285" i="30" a="1"/>
  <c r="BV285" i="30" s="1"/>
  <c r="BV286" i="30" a="1"/>
  <c r="BV286" i="30" s="1"/>
  <c r="BV287" i="30" a="1"/>
  <c r="BV287" i="30" s="1"/>
  <c r="BV288" i="30" a="1"/>
  <c r="BV288" i="30" s="1"/>
  <c r="BV289" i="30" a="1"/>
  <c r="BV289" i="30" s="1"/>
  <c r="BV290" i="30" a="1"/>
  <c r="BV290" i="30" s="1"/>
  <c r="BV291" i="30" a="1"/>
  <c r="BV291" i="30" s="1"/>
  <c r="BV292" i="30" a="1"/>
  <c r="BV292" i="30" s="1"/>
  <c r="BV293" i="30" a="1"/>
  <c r="BV293" i="30" s="1"/>
  <c r="BV294" i="30" a="1"/>
  <c r="BV294" i="30" s="1"/>
  <c r="BV295" i="30" a="1"/>
  <c r="BV295" i="30" s="1"/>
  <c r="BV296" i="30" a="1"/>
  <c r="BV296" i="30" s="1"/>
  <c r="BV297" i="30" a="1"/>
  <c r="BV297" i="30" s="1"/>
  <c r="BV298" i="30" a="1"/>
  <c r="BV298" i="30" s="1"/>
  <c r="BV299" i="30" a="1"/>
  <c r="BV299" i="30" s="1"/>
  <c r="BV300" i="30" a="1"/>
  <c r="BV300" i="30" s="1"/>
  <c r="BV301" i="30" a="1"/>
  <c r="BV301" i="30" s="1"/>
  <c r="BV302" i="30" a="1"/>
  <c r="BV302" i="30" s="1"/>
  <c r="BV303" i="30" a="1"/>
  <c r="BV303" i="30" s="1"/>
  <c r="BV304" i="30" a="1"/>
  <c r="BV304" i="30" s="1"/>
  <c r="BV305" i="30" a="1"/>
  <c r="BV305" i="30" s="1"/>
  <c r="BV306" i="30" a="1"/>
  <c r="BV306" i="30" s="1"/>
  <c r="BV307" i="30" a="1"/>
  <c r="BV307" i="30" s="1"/>
  <c r="BV308" i="30" a="1"/>
  <c r="BV308" i="30" s="1"/>
  <c r="BV309" i="30" a="1"/>
  <c r="BV309" i="30" s="1"/>
  <c r="BV310" i="30" a="1"/>
  <c r="BV310" i="30" s="1"/>
  <c r="BV311" i="30" a="1"/>
  <c r="BV311" i="30" s="1"/>
  <c r="BV312" i="30" a="1"/>
  <c r="BV312" i="30" s="1"/>
  <c r="BV313" i="30" a="1"/>
  <c r="BV313" i="30" s="1"/>
  <c r="BV314" i="30" a="1"/>
  <c r="BV314" i="30" s="1"/>
  <c r="BV315" i="30" a="1"/>
  <c r="BV315" i="30" s="1"/>
  <c r="BV316" i="30" a="1"/>
  <c r="BV316" i="30" s="1"/>
  <c r="BV317" i="30" a="1"/>
  <c r="BV317" i="30" s="1"/>
  <c r="BV318" i="30" a="1"/>
  <c r="BV318" i="30" s="1"/>
  <c r="BV319" i="30" a="1"/>
  <c r="BV319" i="30" s="1"/>
  <c r="BV320" i="30" a="1"/>
  <c r="BV320" i="30" s="1"/>
  <c r="BV321" i="30" a="1"/>
  <c r="BV321" i="30" s="1"/>
  <c r="BV322" i="30" a="1"/>
  <c r="BV322" i="30" s="1"/>
  <c r="BV323" i="30" a="1"/>
  <c r="BV323" i="30" s="1"/>
  <c r="BV324" i="30" a="1"/>
  <c r="BV324" i="30" s="1"/>
  <c r="BV325" i="30" a="1"/>
  <c r="BV325" i="30" s="1"/>
  <c r="BV326" i="30" a="1"/>
  <c r="BV326" i="30" s="1"/>
  <c r="BV327" i="30" a="1"/>
  <c r="BV327" i="30" s="1"/>
  <c r="BV328" i="30" a="1"/>
  <c r="BV328" i="30" s="1"/>
  <c r="BV329" i="30" a="1"/>
  <c r="BV329" i="30" s="1"/>
  <c r="BV330" i="30" a="1"/>
  <c r="BV330" i="30" s="1"/>
  <c r="BV331" i="30" a="1"/>
  <c r="BV331" i="30" s="1"/>
  <c r="BV332" i="30" a="1"/>
  <c r="BV332" i="30" s="1"/>
  <c r="BV333" i="30" a="1"/>
  <c r="BV333" i="30" s="1"/>
  <c r="BV334" i="30" a="1"/>
  <c r="BV334" i="30" s="1"/>
  <c r="BV335" i="30" a="1"/>
  <c r="BV335" i="30" s="1"/>
  <c r="BN5" i="30" a="1"/>
  <c r="BN5" i="30" s="1"/>
  <c r="BN6" i="30" a="1"/>
  <c r="BN6" i="30" s="1"/>
  <c r="BN7" i="30" a="1"/>
  <c r="BN7" i="30" s="1"/>
  <c r="BN8" i="30" a="1"/>
  <c r="BN8" i="30" s="1"/>
  <c r="BN9" i="30" a="1"/>
  <c r="BN9" i="30" s="1"/>
  <c r="BN10" i="30" a="1"/>
  <c r="BN10" i="30" s="1"/>
  <c r="BN11" i="30" a="1"/>
  <c r="BN11" i="30" s="1"/>
  <c r="BN12" i="30" a="1"/>
  <c r="BN12" i="30" s="1"/>
  <c r="BN13" i="30" a="1"/>
  <c r="BN13" i="30" s="1"/>
  <c r="BN14" i="30" a="1"/>
  <c r="BN14" i="30" s="1"/>
  <c r="BN15" i="30" a="1"/>
  <c r="BN15" i="30" s="1"/>
  <c r="BN16" i="30" a="1"/>
  <c r="BN16" i="30" s="1"/>
  <c r="BN17" i="30" a="1"/>
  <c r="BN17" i="30" s="1"/>
  <c r="BN18" i="30" a="1"/>
  <c r="BN18" i="30" s="1"/>
  <c r="BN19" i="30" a="1"/>
  <c r="BN19" i="30" s="1"/>
  <c r="BN20" i="30" a="1"/>
  <c r="BN20" i="30" s="1"/>
  <c r="BN21" i="30" a="1"/>
  <c r="BN21" i="30" s="1"/>
  <c r="BN22" i="30" a="1"/>
  <c r="BN22" i="30" s="1"/>
  <c r="BN23" i="30" a="1"/>
  <c r="BN23" i="30" s="1"/>
  <c r="BN24" i="30" a="1"/>
  <c r="BN24" i="30" s="1"/>
  <c r="BN25" i="30" a="1"/>
  <c r="BN25" i="30" s="1"/>
  <c r="BN26" i="30" a="1"/>
  <c r="BN26" i="30" s="1"/>
  <c r="BN27" i="30" a="1"/>
  <c r="BN27" i="30" s="1"/>
  <c r="BN28" i="30" a="1"/>
  <c r="BN28" i="30" s="1"/>
  <c r="BN29" i="30" a="1"/>
  <c r="BN29" i="30" s="1"/>
  <c r="BN30" i="30" a="1"/>
  <c r="BN30" i="30" s="1"/>
  <c r="BN31" i="30" a="1"/>
  <c r="BN31" i="30" s="1"/>
  <c r="BN32" i="30" a="1"/>
  <c r="BN32" i="30" s="1"/>
  <c r="BN33" i="30" a="1"/>
  <c r="BN33" i="30" s="1"/>
  <c r="BN34" i="30" a="1"/>
  <c r="BN34" i="30" s="1"/>
  <c r="BN35" i="30" a="1"/>
  <c r="BN35" i="30" s="1"/>
  <c r="BN36" i="30" a="1"/>
  <c r="BN36" i="30" s="1"/>
  <c r="BN37" i="30" a="1"/>
  <c r="BN37" i="30" s="1"/>
  <c r="BN38" i="30" a="1"/>
  <c r="BN38" i="30" s="1"/>
  <c r="BN39" i="30" a="1"/>
  <c r="BN39" i="30" s="1"/>
  <c r="BN40" i="30" a="1"/>
  <c r="BN40" i="30" s="1"/>
  <c r="BN41" i="30" a="1"/>
  <c r="BN41" i="30" s="1"/>
  <c r="BN42" i="30" a="1"/>
  <c r="BN42" i="30" s="1"/>
  <c r="BN43" i="30" a="1"/>
  <c r="BN43" i="30" s="1"/>
  <c r="BN44" i="30" a="1"/>
  <c r="BN44" i="30" s="1"/>
  <c r="BN45" i="30" a="1"/>
  <c r="BN45" i="30" s="1"/>
  <c r="BN46" i="30" a="1"/>
  <c r="BN46" i="30" s="1"/>
  <c r="BN47" i="30" a="1"/>
  <c r="BN47" i="30" s="1"/>
  <c r="BN48" i="30" a="1"/>
  <c r="BN48" i="30" s="1"/>
  <c r="BN49" i="30" a="1"/>
  <c r="BN49" i="30" s="1"/>
  <c r="BN50" i="30" a="1"/>
  <c r="BN50" i="30" s="1"/>
  <c r="BN51" i="30" a="1"/>
  <c r="BN51" i="30" s="1"/>
  <c r="BN52" i="30" a="1"/>
  <c r="BN52" i="30" s="1"/>
  <c r="BN53" i="30" a="1"/>
  <c r="BN53" i="30" s="1"/>
  <c r="BN54" i="30" a="1"/>
  <c r="BN54" i="30" s="1"/>
  <c r="BN55" i="30" a="1"/>
  <c r="BN55" i="30" s="1"/>
  <c r="BN56" i="30" a="1"/>
  <c r="BN56" i="30" s="1"/>
  <c r="BN57" i="30" a="1"/>
  <c r="BN57" i="30" s="1"/>
  <c r="BN58" i="30" a="1"/>
  <c r="BN58" i="30" s="1"/>
  <c r="BN59" i="30" a="1"/>
  <c r="BN59" i="30" s="1"/>
  <c r="BN60" i="30" a="1"/>
  <c r="BN60" i="30" s="1"/>
  <c r="BN61" i="30" a="1"/>
  <c r="BN61" i="30" s="1"/>
  <c r="BN62" i="30" a="1"/>
  <c r="BN62" i="30" s="1"/>
  <c r="BN63" i="30" a="1"/>
  <c r="BN63" i="30" s="1"/>
  <c r="BN64" i="30" a="1"/>
  <c r="BN64" i="30" s="1"/>
  <c r="BN65" i="30" a="1"/>
  <c r="BN65" i="30" s="1"/>
  <c r="BN66" i="30" a="1"/>
  <c r="BN66" i="30" s="1"/>
  <c r="BN67" i="30" a="1"/>
  <c r="BN67" i="30" s="1"/>
  <c r="BN68" i="30" a="1"/>
  <c r="BN68" i="30" s="1"/>
  <c r="BN69" i="30" a="1"/>
  <c r="BN69" i="30" s="1"/>
  <c r="BN70" i="30" a="1"/>
  <c r="BN70" i="30" s="1"/>
  <c r="BN71" i="30" a="1"/>
  <c r="BN71" i="30" s="1"/>
  <c r="BN72" i="30" a="1"/>
  <c r="BN72" i="30" s="1"/>
  <c r="BN73" i="30" a="1"/>
  <c r="BN73" i="30" s="1"/>
  <c r="BN74" i="30" a="1"/>
  <c r="BN74" i="30" s="1"/>
  <c r="BN75" i="30" a="1"/>
  <c r="BN75" i="30" s="1"/>
  <c r="BN76" i="30" a="1"/>
  <c r="BN76" i="30" s="1"/>
  <c r="BN77" i="30" a="1"/>
  <c r="BN77" i="30" s="1"/>
  <c r="BN78" i="30" a="1"/>
  <c r="BN78" i="30" s="1"/>
  <c r="BN79" i="30" a="1"/>
  <c r="BN79" i="30" s="1"/>
  <c r="BN80" i="30" a="1"/>
  <c r="BN80" i="30" s="1"/>
  <c r="BN81" i="30" a="1"/>
  <c r="BN81" i="30" s="1"/>
  <c r="BN82" i="30" a="1"/>
  <c r="BN82" i="30" s="1"/>
  <c r="BN83" i="30" a="1"/>
  <c r="BN83" i="30" s="1"/>
  <c r="BN84" i="30" a="1"/>
  <c r="BN84" i="30" s="1"/>
  <c r="BN85" i="30" a="1"/>
  <c r="BN85" i="30" s="1"/>
  <c r="BN86" i="30" a="1"/>
  <c r="BN86" i="30" s="1"/>
  <c r="BN87" i="30" a="1"/>
  <c r="BN87" i="30" s="1"/>
  <c r="BN88" i="30" a="1"/>
  <c r="BN88" i="30" s="1"/>
  <c r="BN89" i="30" a="1"/>
  <c r="BN89" i="30" s="1"/>
  <c r="BN90" i="30" a="1"/>
  <c r="BN90" i="30" s="1"/>
  <c r="BN91" i="30" a="1"/>
  <c r="BN91" i="30" s="1"/>
  <c r="BN92" i="30" a="1"/>
  <c r="BN92" i="30" s="1"/>
  <c r="BN93" i="30" a="1"/>
  <c r="BN93" i="30" s="1"/>
  <c r="BN94" i="30" a="1"/>
  <c r="BN94" i="30" s="1"/>
  <c r="BN95" i="30" a="1"/>
  <c r="BN95" i="30" s="1"/>
  <c r="BN96" i="30" a="1"/>
  <c r="BN96" i="30" s="1"/>
  <c r="BN97" i="30" a="1"/>
  <c r="BN97" i="30" s="1"/>
  <c r="BN98" i="30" a="1"/>
  <c r="BN98" i="30" s="1"/>
  <c r="BN99" i="30" a="1"/>
  <c r="BN99" i="30" s="1"/>
  <c r="BN100" i="30" a="1"/>
  <c r="BN100" i="30" s="1"/>
  <c r="BN101" i="30" a="1"/>
  <c r="BN101" i="30" s="1"/>
  <c r="BN102" i="30" a="1"/>
  <c r="BN102" i="30" s="1"/>
  <c r="BN103" i="30" a="1"/>
  <c r="BN103" i="30" s="1"/>
  <c r="BN104" i="30" a="1"/>
  <c r="BN104" i="30" s="1"/>
  <c r="BN105" i="30" a="1"/>
  <c r="BN105" i="30" s="1"/>
  <c r="BN106" i="30" a="1"/>
  <c r="BN106" i="30" s="1"/>
  <c r="BN107" i="30" a="1"/>
  <c r="BN107" i="30" s="1"/>
  <c r="BN108" i="30" a="1"/>
  <c r="BN108" i="30" s="1"/>
  <c r="BN109" i="30" a="1"/>
  <c r="BN109" i="30" s="1"/>
  <c r="BN110" i="30" a="1"/>
  <c r="BN110" i="30" s="1"/>
  <c r="BN111" i="30" a="1"/>
  <c r="BN111" i="30" s="1"/>
  <c r="BN112" i="30" a="1"/>
  <c r="BN112" i="30" s="1"/>
  <c r="BN113" i="30" a="1"/>
  <c r="BN113" i="30" s="1"/>
  <c r="BN114" i="30" a="1"/>
  <c r="BN114" i="30" s="1"/>
  <c r="BN115" i="30" a="1"/>
  <c r="BN115" i="30" s="1"/>
  <c r="BN116" i="30" a="1"/>
  <c r="BN116" i="30" s="1"/>
  <c r="BN117" i="30" a="1"/>
  <c r="BN117" i="30" s="1"/>
  <c r="BN118" i="30" a="1"/>
  <c r="BN118" i="30" s="1"/>
  <c r="BN119" i="30" a="1"/>
  <c r="BN119" i="30" s="1"/>
  <c r="BN120" i="30" a="1"/>
  <c r="BN120" i="30" s="1"/>
  <c r="BN121" i="30" a="1"/>
  <c r="BN121" i="30" s="1"/>
  <c r="BN122" i="30" a="1"/>
  <c r="BN122" i="30" s="1"/>
  <c r="BN123" i="30" a="1"/>
  <c r="BN123" i="30" s="1"/>
  <c r="BN124" i="30" a="1"/>
  <c r="BN124" i="30" s="1"/>
  <c r="BN125" i="30" a="1"/>
  <c r="BN125" i="30" s="1"/>
  <c r="BN126" i="30" a="1"/>
  <c r="BN126" i="30" s="1"/>
  <c r="BN127" i="30" a="1"/>
  <c r="BN127" i="30" s="1"/>
  <c r="BN128" i="30" a="1"/>
  <c r="BN128" i="30" s="1"/>
  <c r="BN129" i="30" a="1"/>
  <c r="BN129" i="30" s="1"/>
  <c r="BN130" i="30" a="1"/>
  <c r="BN130" i="30" s="1"/>
  <c r="BN131" i="30" a="1"/>
  <c r="BN131" i="30" s="1"/>
  <c r="BN132" i="30" a="1"/>
  <c r="BN132" i="30" s="1"/>
  <c r="BN133" i="30" a="1"/>
  <c r="BN133" i="30" s="1"/>
  <c r="BN134" i="30" a="1"/>
  <c r="BN134" i="30" s="1"/>
  <c r="BN135" i="30" a="1"/>
  <c r="BN135" i="30" s="1"/>
  <c r="BN136" i="30" a="1"/>
  <c r="BN136" i="30" s="1"/>
  <c r="BN137" i="30" a="1"/>
  <c r="BN137" i="30" s="1"/>
  <c r="BN138" i="30" a="1"/>
  <c r="BN138" i="30" s="1"/>
  <c r="BN139" i="30" a="1"/>
  <c r="BN139" i="30" s="1"/>
  <c r="BN140" i="30" a="1"/>
  <c r="BN140" i="30" s="1"/>
  <c r="BN141" i="30" a="1"/>
  <c r="BN141" i="30" s="1"/>
  <c r="BN142" i="30" a="1"/>
  <c r="BN142" i="30" s="1"/>
  <c r="BN143" i="30" a="1"/>
  <c r="BN143" i="30" s="1"/>
  <c r="BN144" i="30" a="1"/>
  <c r="BN144" i="30" s="1"/>
  <c r="BN145" i="30" a="1"/>
  <c r="BN145" i="30" s="1"/>
  <c r="BN146" i="30" a="1"/>
  <c r="BN146" i="30" s="1"/>
  <c r="BN147" i="30" a="1"/>
  <c r="BN147" i="30" s="1"/>
  <c r="BN148" i="30" a="1"/>
  <c r="BN148" i="30" s="1"/>
  <c r="BN149" i="30" a="1"/>
  <c r="BN149" i="30" s="1"/>
  <c r="BN150" i="30" a="1"/>
  <c r="BN150" i="30" s="1"/>
  <c r="BN151" i="30" a="1"/>
  <c r="BN151" i="30" s="1"/>
  <c r="BN152" i="30" a="1"/>
  <c r="BN152" i="30" s="1"/>
  <c r="BN153" i="30" a="1"/>
  <c r="BN153" i="30" s="1"/>
  <c r="BN154" i="30" a="1"/>
  <c r="BN154" i="30" s="1"/>
  <c r="BN155" i="30" a="1"/>
  <c r="BN155" i="30" s="1"/>
  <c r="BN156" i="30" a="1"/>
  <c r="BN156" i="30" s="1"/>
  <c r="BN157" i="30" a="1"/>
  <c r="BN157" i="30" s="1"/>
  <c r="BN158" i="30" a="1"/>
  <c r="BN158" i="30" s="1"/>
  <c r="BN159" i="30" a="1"/>
  <c r="BN159" i="30" s="1"/>
  <c r="BN160" i="30" a="1"/>
  <c r="BN160" i="30" s="1"/>
  <c r="BN161" i="30" a="1"/>
  <c r="BN161" i="30" s="1"/>
  <c r="BN162" i="30" a="1"/>
  <c r="BN162" i="30" s="1"/>
  <c r="BN163" i="30" a="1"/>
  <c r="BN163" i="30" s="1"/>
  <c r="BN164" i="30" a="1"/>
  <c r="BN164" i="30" s="1"/>
  <c r="BN165" i="30" a="1"/>
  <c r="BN165" i="30" s="1"/>
  <c r="BN166" i="30" a="1"/>
  <c r="BN166" i="30" s="1"/>
  <c r="BN167" i="30" a="1"/>
  <c r="BN167" i="30" s="1"/>
  <c r="BN168" i="30" a="1"/>
  <c r="BN168" i="30" s="1"/>
  <c r="BN169" i="30" a="1"/>
  <c r="BN169" i="30" s="1"/>
  <c r="BN170" i="30" a="1"/>
  <c r="BN170" i="30" s="1"/>
  <c r="BN171" i="30" a="1"/>
  <c r="BN171" i="30" s="1"/>
  <c r="BN172" i="30" a="1"/>
  <c r="BN172" i="30" s="1"/>
  <c r="BN173" i="30" a="1"/>
  <c r="BN173" i="30" s="1"/>
  <c r="BN174" i="30" a="1"/>
  <c r="BN174" i="30" s="1"/>
  <c r="BN175" i="30" a="1"/>
  <c r="BN175" i="30" s="1"/>
  <c r="BN176" i="30" a="1"/>
  <c r="BN176" i="30" s="1"/>
  <c r="BN177" i="30" a="1"/>
  <c r="BN177" i="30" s="1"/>
  <c r="BN178" i="30" a="1"/>
  <c r="BN178" i="30" s="1"/>
  <c r="BN179" i="30" a="1"/>
  <c r="BN179" i="30" s="1"/>
  <c r="BN180" i="30" a="1"/>
  <c r="BN180" i="30" s="1"/>
  <c r="BN181" i="30" a="1"/>
  <c r="BN181" i="30" s="1"/>
  <c r="BN182" i="30" a="1"/>
  <c r="BN182" i="30" s="1"/>
  <c r="BN183" i="30" a="1"/>
  <c r="BN183" i="30" s="1"/>
  <c r="BN184" i="30" a="1"/>
  <c r="BN184" i="30" s="1"/>
  <c r="BN185" i="30" a="1"/>
  <c r="BN185" i="30" s="1"/>
  <c r="BN186" i="30" a="1"/>
  <c r="BN186" i="30" s="1"/>
  <c r="BN187" i="30" a="1"/>
  <c r="BN187" i="30" s="1"/>
  <c r="BN188" i="30" a="1"/>
  <c r="BN188" i="30" s="1"/>
  <c r="BN189" i="30" a="1"/>
  <c r="BN189" i="30" s="1"/>
  <c r="BN190" i="30" a="1"/>
  <c r="BN190" i="30" s="1"/>
  <c r="BN191" i="30" a="1"/>
  <c r="BN191" i="30" s="1"/>
  <c r="BN192" i="30" a="1"/>
  <c r="BN192" i="30" s="1"/>
  <c r="BN193" i="30" a="1"/>
  <c r="BN193" i="30" s="1"/>
  <c r="BN194" i="30" a="1"/>
  <c r="BN194" i="30" s="1"/>
  <c r="BN195" i="30" a="1"/>
  <c r="BN195" i="30" s="1"/>
  <c r="BN196" i="30" a="1"/>
  <c r="BN196" i="30" s="1"/>
  <c r="BN197" i="30" a="1"/>
  <c r="BN197" i="30" s="1"/>
  <c r="BN198" i="30" a="1"/>
  <c r="BN198" i="30" s="1"/>
  <c r="BN199" i="30" a="1"/>
  <c r="BN199" i="30" s="1"/>
  <c r="BN200" i="30" a="1"/>
  <c r="BN200" i="30" s="1"/>
  <c r="BN201" i="30" a="1"/>
  <c r="BN201" i="30" s="1"/>
  <c r="BN202" i="30" a="1"/>
  <c r="BN202" i="30" s="1"/>
  <c r="BN203" i="30" a="1"/>
  <c r="BN203" i="30" s="1"/>
  <c r="BN204" i="30" a="1"/>
  <c r="BN204" i="30" s="1"/>
  <c r="BN205" i="30" a="1"/>
  <c r="BN205" i="30" s="1"/>
  <c r="BN206" i="30" a="1"/>
  <c r="BN206" i="30" s="1"/>
  <c r="BN207" i="30" a="1"/>
  <c r="BN207" i="30" s="1"/>
  <c r="BN208" i="30" a="1"/>
  <c r="BN208" i="30" s="1"/>
  <c r="BN209" i="30" a="1"/>
  <c r="BN209" i="30" s="1"/>
  <c r="BN210" i="30" a="1"/>
  <c r="BN210" i="30" s="1"/>
  <c r="BN211" i="30" a="1"/>
  <c r="BN211" i="30" s="1"/>
  <c r="BN212" i="30" a="1"/>
  <c r="BN212" i="30" s="1"/>
  <c r="BN213" i="30" a="1"/>
  <c r="BN213" i="30" s="1"/>
  <c r="BN214" i="30" a="1"/>
  <c r="BN214" i="30" s="1"/>
  <c r="BN215" i="30" a="1"/>
  <c r="BN215" i="30" s="1"/>
  <c r="BN216" i="30" a="1"/>
  <c r="BN216" i="30" s="1"/>
  <c r="BN217" i="30" a="1"/>
  <c r="BN217" i="30" s="1"/>
  <c r="BN218" i="30" a="1"/>
  <c r="BN218" i="30" s="1"/>
  <c r="BN219" i="30" a="1"/>
  <c r="BN219" i="30" s="1"/>
  <c r="BN220" i="30" a="1"/>
  <c r="BN220" i="30" s="1"/>
  <c r="BN221" i="30" a="1"/>
  <c r="BN221" i="30" s="1"/>
  <c r="BN222" i="30" a="1"/>
  <c r="BN222" i="30" s="1"/>
  <c r="BN223" i="30" a="1"/>
  <c r="BN223" i="30" s="1"/>
  <c r="BN224" i="30" a="1"/>
  <c r="BN224" i="30" s="1"/>
  <c r="BN225" i="30" a="1"/>
  <c r="BN225" i="30" s="1"/>
  <c r="BN226" i="30" a="1"/>
  <c r="BN226" i="30" s="1"/>
  <c r="BN227" i="30" a="1"/>
  <c r="BN227" i="30" s="1"/>
  <c r="BN228" i="30" a="1"/>
  <c r="BN228" i="30" s="1"/>
  <c r="BN229" i="30" a="1"/>
  <c r="BN229" i="30" s="1"/>
  <c r="BN230" i="30" a="1"/>
  <c r="BN230" i="30" s="1"/>
  <c r="BN231" i="30" a="1"/>
  <c r="BN231" i="30" s="1"/>
  <c r="BN232" i="30" a="1"/>
  <c r="BN232" i="30" s="1"/>
  <c r="BN233" i="30" a="1"/>
  <c r="BN233" i="30" s="1"/>
  <c r="BN234" i="30" a="1"/>
  <c r="BN234" i="30" s="1"/>
  <c r="BN235" i="30" a="1"/>
  <c r="BN235" i="30" s="1"/>
  <c r="BN236" i="30" a="1"/>
  <c r="BN236" i="30" s="1"/>
  <c r="BN237" i="30" a="1"/>
  <c r="BN237" i="30" s="1"/>
  <c r="BN238" i="30" a="1"/>
  <c r="BN238" i="30" s="1"/>
  <c r="BN239" i="30" a="1"/>
  <c r="BN239" i="30" s="1"/>
  <c r="BN240" i="30" a="1"/>
  <c r="BN240" i="30" s="1"/>
  <c r="BN241" i="30" a="1"/>
  <c r="BN241" i="30" s="1"/>
  <c r="BN242" i="30" a="1"/>
  <c r="BN242" i="30" s="1"/>
  <c r="BN243" i="30" a="1"/>
  <c r="BN243" i="30" s="1"/>
  <c r="BN244" i="30" a="1"/>
  <c r="BN244" i="30" s="1"/>
  <c r="BN245" i="30" a="1"/>
  <c r="BN245" i="30" s="1"/>
  <c r="BN246" i="30" a="1"/>
  <c r="BN246" i="30" s="1"/>
  <c r="BN247" i="30" a="1"/>
  <c r="BN247" i="30" s="1"/>
  <c r="BN248" i="30" a="1"/>
  <c r="BN248" i="30" s="1"/>
  <c r="BN249" i="30" a="1"/>
  <c r="BN249" i="30" s="1"/>
  <c r="BN250" i="30" a="1"/>
  <c r="BN250" i="30" s="1"/>
  <c r="BN251" i="30" a="1"/>
  <c r="BN251" i="30" s="1"/>
  <c r="BN252" i="30" a="1"/>
  <c r="BN252" i="30" s="1"/>
  <c r="BN253" i="30" a="1"/>
  <c r="BN253" i="30" s="1"/>
  <c r="BN254" i="30" a="1"/>
  <c r="BN254" i="30" s="1"/>
  <c r="BN255" i="30" a="1"/>
  <c r="BN255" i="30" s="1"/>
  <c r="BN256" i="30" a="1"/>
  <c r="BN256" i="30" s="1"/>
  <c r="BN257" i="30" a="1"/>
  <c r="BN257" i="30" s="1"/>
  <c r="BN258" i="30" a="1"/>
  <c r="BN258" i="30" s="1"/>
  <c r="BN259" i="30" a="1"/>
  <c r="BN259" i="30" s="1"/>
  <c r="BN260" i="30" a="1"/>
  <c r="BN260" i="30" s="1"/>
  <c r="BN261" i="30" a="1"/>
  <c r="BN261" i="30" s="1"/>
  <c r="BN262" i="30" a="1"/>
  <c r="BN262" i="30" s="1"/>
  <c r="BN263" i="30" a="1"/>
  <c r="BN263" i="30" s="1"/>
  <c r="BN264" i="30" a="1"/>
  <c r="BN264" i="30" s="1"/>
  <c r="BN265" i="30" a="1"/>
  <c r="BN265" i="30" s="1"/>
  <c r="BN266" i="30" a="1"/>
  <c r="BN266" i="30" s="1"/>
  <c r="BN267" i="30" a="1"/>
  <c r="BN267" i="30" s="1"/>
  <c r="BN268" i="30" a="1"/>
  <c r="BN268" i="30" s="1"/>
  <c r="BN269" i="30" a="1"/>
  <c r="BN269" i="30" s="1"/>
  <c r="BN270" i="30" a="1"/>
  <c r="BN270" i="30" s="1"/>
  <c r="BN271" i="30" a="1"/>
  <c r="BN271" i="30" s="1"/>
  <c r="BN272" i="30" a="1"/>
  <c r="BN272" i="30" s="1"/>
  <c r="BN273" i="30" a="1"/>
  <c r="BN273" i="30" s="1"/>
  <c r="BN274" i="30" a="1"/>
  <c r="BN274" i="30" s="1"/>
  <c r="BN275" i="30" a="1"/>
  <c r="BN275" i="30" s="1"/>
  <c r="BN276" i="30" a="1"/>
  <c r="BN276" i="30" s="1"/>
  <c r="BN277" i="30" a="1"/>
  <c r="BN277" i="30" s="1"/>
  <c r="BN278" i="30" a="1"/>
  <c r="BN278" i="30" s="1"/>
  <c r="BN279" i="30" a="1"/>
  <c r="BN279" i="30" s="1"/>
  <c r="BN280" i="30" a="1"/>
  <c r="BN280" i="30" s="1"/>
  <c r="BN281" i="30" a="1"/>
  <c r="BN281" i="30" s="1"/>
  <c r="BN282" i="30" a="1"/>
  <c r="BN282" i="30" s="1"/>
  <c r="BN283" i="30" a="1"/>
  <c r="BN283" i="30" s="1"/>
  <c r="BN284" i="30" a="1"/>
  <c r="BN284" i="30" s="1"/>
  <c r="BN285" i="30" a="1"/>
  <c r="BN285" i="30" s="1"/>
  <c r="BN286" i="30" a="1"/>
  <c r="BN286" i="30" s="1"/>
  <c r="BN287" i="30" a="1"/>
  <c r="BN287" i="30" s="1"/>
  <c r="BN288" i="30" a="1"/>
  <c r="BN288" i="30" s="1"/>
  <c r="BN289" i="30" a="1"/>
  <c r="BN289" i="30" s="1"/>
  <c r="BN290" i="30" a="1"/>
  <c r="BN290" i="30" s="1"/>
  <c r="BN291" i="30" a="1"/>
  <c r="BN291" i="30" s="1"/>
  <c r="BN292" i="30" a="1"/>
  <c r="BN292" i="30" s="1"/>
  <c r="BN293" i="30" a="1"/>
  <c r="BN293" i="30" s="1"/>
  <c r="BN294" i="30" a="1"/>
  <c r="BN294" i="30" s="1"/>
  <c r="BN295" i="30" a="1"/>
  <c r="BN295" i="30" s="1"/>
  <c r="BN296" i="30" a="1"/>
  <c r="BN296" i="30" s="1"/>
  <c r="BN297" i="30" a="1"/>
  <c r="BN297" i="30" s="1"/>
  <c r="BN298" i="30" a="1"/>
  <c r="BN298" i="30" s="1"/>
  <c r="BN299" i="30" a="1"/>
  <c r="BN299" i="30" s="1"/>
  <c r="BN300" i="30" a="1"/>
  <c r="BN300" i="30" s="1"/>
  <c r="BN301" i="30" a="1"/>
  <c r="BN301" i="30" s="1"/>
  <c r="BN302" i="30" a="1"/>
  <c r="BN302" i="30" s="1"/>
  <c r="BN303" i="30" a="1"/>
  <c r="BN303" i="30" s="1"/>
  <c r="BN304" i="30" a="1"/>
  <c r="BN304" i="30" s="1"/>
  <c r="BN305" i="30" a="1"/>
  <c r="BN305" i="30" s="1"/>
  <c r="BN306" i="30" a="1"/>
  <c r="BN306" i="30" s="1"/>
  <c r="BN307" i="30" a="1"/>
  <c r="BN307" i="30" s="1"/>
  <c r="BN308" i="30" a="1"/>
  <c r="BN308" i="30" s="1"/>
  <c r="BN309" i="30" a="1"/>
  <c r="BN309" i="30" s="1"/>
  <c r="BN310" i="30" a="1"/>
  <c r="BN310" i="30" s="1"/>
  <c r="BN311" i="30" a="1"/>
  <c r="BN311" i="30" s="1"/>
  <c r="BN312" i="30" a="1"/>
  <c r="BN312" i="30" s="1"/>
  <c r="BN313" i="30" a="1"/>
  <c r="BN313" i="30" s="1"/>
  <c r="BN314" i="30" a="1"/>
  <c r="BN314" i="30" s="1"/>
  <c r="BN315" i="30" a="1"/>
  <c r="BN315" i="30" s="1"/>
  <c r="BN316" i="30" a="1"/>
  <c r="BN316" i="30" s="1"/>
  <c r="BN317" i="30" a="1"/>
  <c r="BN317" i="30" s="1"/>
  <c r="BN318" i="30" a="1"/>
  <c r="BN318" i="30" s="1"/>
  <c r="BN319" i="30" a="1"/>
  <c r="BN319" i="30" s="1"/>
  <c r="BN320" i="30" a="1"/>
  <c r="BN320" i="30" s="1"/>
  <c r="BN321" i="30" a="1"/>
  <c r="BN321" i="30" s="1"/>
  <c r="BN322" i="30" a="1"/>
  <c r="BN322" i="30" s="1"/>
  <c r="BN323" i="30" a="1"/>
  <c r="BN323" i="30" s="1"/>
  <c r="BN324" i="30" a="1"/>
  <c r="BN324" i="30" s="1"/>
  <c r="BN325" i="30" a="1"/>
  <c r="BN325" i="30" s="1"/>
  <c r="BN326" i="30" a="1"/>
  <c r="BN326" i="30" s="1"/>
  <c r="BN327" i="30" a="1"/>
  <c r="BN327" i="30" s="1"/>
  <c r="BN328" i="30" a="1"/>
  <c r="BN328" i="30" s="1"/>
  <c r="BN329" i="30" a="1"/>
  <c r="BN329" i="30" s="1"/>
  <c r="BN330" i="30" a="1"/>
  <c r="BN330" i="30" s="1"/>
  <c r="BN331" i="30" a="1"/>
  <c r="BN331" i="30" s="1"/>
  <c r="BN332" i="30" a="1"/>
  <c r="BN332" i="30" s="1"/>
  <c r="BN333" i="30" a="1"/>
  <c r="BN333" i="30" s="1"/>
  <c r="BN334" i="30" a="1"/>
  <c r="BN334" i="30" s="1"/>
  <c r="BN335" i="30" a="1"/>
  <c r="BN335" i="30" s="1"/>
  <c r="BM5" i="30" a="1"/>
  <c r="BM5" i="30" s="1"/>
  <c r="BM6" i="30" a="1"/>
  <c r="BM6" i="30" s="1"/>
  <c r="BM7" i="30" a="1"/>
  <c r="BM7" i="30" s="1"/>
  <c r="BM8" i="30" a="1"/>
  <c r="BM8" i="30" s="1"/>
  <c r="BM9" i="30" a="1"/>
  <c r="BM9" i="30" s="1"/>
  <c r="BM10" i="30" a="1"/>
  <c r="BM10" i="30" s="1"/>
  <c r="BM11" i="30" a="1"/>
  <c r="BM11" i="30" s="1"/>
  <c r="BM12" i="30" a="1"/>
  <c r="BM12" i="30" s="1"/>
  <c r="BM13" i="30" a="1"/>
  <c r="BM13" i="30" s="1"/>
  <c r="BM14" i="30" a="1"/>
  <c r="BM14" i="30" s="1"/>
  <c r="BM15" i="30" a="1"/>
  <c r="BM15" i="30" s="1"/>
  <c r="BM16" i="30" a="1"/>
  <c r="BM16" i="30" s="1"/>
  <c r="BM17" i="30" a="1"/>
  <c r="BM17" i="30" s="1"/>
  <c r="BM18" i="30" a="1"/>
  <c r="BM18" i="30" s="1"/>
  <c r="BM19" i="30" a="1"/>
  <c r="BM19" i="30" s="1"/>
  <c r="BM20" i="30" a="1"/>
  <c r="BM20" i="30" s="1"/>
  <c r="BM21" i="30" a="1"/>
  <c r="BM21" i="30" s="1"/>
  <c r="BM22" i="30" a="1"/>
  <c r="BM22" i="30" s="1"/>
  <c r="BM23" i="30" a="1"/>
  <c r="BM23" i="30" s="1"/>
  <c r="BM24" i="30" a="1"/>
  <c r="BM24" i="30" s="1"/>
  <c r="BM25" i="30" a="1"/>
  <c r="BM25" i="30" s="1"/>
  <c r="BM26" i="30" a="1"/>
  <c r="BM26" i="30" s="1"/>
  <c r="BM27" i="30" a="1"/>
  <c r="BM27" i="30" s="1"/>
  <c r="BM28" i="30" a="1"/>
  <c r="BM28" i="30" s="1"/>
  <c r="BM29" i="30" a="1"/>
  <c r="BM29" i="30" s="1"/>
  <c r="BM30" i="30" a="1"/>
  <c r="BM30" i="30" s="1"/>
  <c r="BM31" i="30" a="1"/>
  <c r="BM31" i="30" s="1"/>
  <c r="BM32" i="30" a="1"/>
  <c r="BM32" i="30" s="1"/>
  <c r="BM33" i="30" a="1"/>
  <c r="BM33" i="30" s="1"/>
  <c r="BM34" i="30" a="1"/>
  <c r="BM34" i="30" s="1"/>
  <c r="BM35" i="30" a="1"/>
  <c r="BM35" i="30" s="1"/>
  <c r="BM36" i="30" a="1"/>
  <c r="BM36" i="30" s="1"/>
  <c r="BM37" i="30" a="1"/>
  <c r="BM37" i="30" s="1"/>
  <c r="BM38" i="30" a="1"/>
  <c r="BM38" i="30" s="1"/>
  <c r="BM39" i="30" a="1"/>
  <c r="BM39" i="30" s="1"/>
  <c r="BM40" i="30" a="1"/>
  <c r="BM40" i="30" s="1"/>
  <c r="BM41" i="30" a="1"/>
  <c r="BM41" i="30" s="1"/>
  <c r="BM42" i="30" a="1"/>
  <c r="BM42" i="30" s="1"/>
  <c r="BM43" i="30" a="1"/>
  <c r="BM43" i="30" s="1"/>
  <c r="BM44" i="30" a="1"/>
  <c r="BM44" i="30" s="1"/>
  <c r="BM45" i="30" a="1"/>
  <c r="BM45" i="30" s="1"/>
  <c r="BM46" i="30" a="1"/>
  <c r="BM46" i="30" s="1"/>
  <c r="BM47" i="30" a="1"/>
  <c r="BM47" i="30" s="1"/>
  <c r="BM48" i="30" a="1"/>
  <c r="BM48" i="30" s="1"/>
  <c r="BM49" i="30" a="1"/>
  <c r="BM49" i="30" s="1"/>
  <c r="BM50" i="30" a="1"/>
  <c r="BM50" i="30" s="1"/>
  <c r="BM51" i="30" a="1"/>
  <c r="BM51" i="30" s="1"/>
  <c r="BM52" i="30" a="1"/>
  <c r="BM52" i="30" s="1"/>
  <c r="BM53" i="30" a="1"/>
  <c r="BM53" i="30" s="1"/>
  <c r="BM54" i="30" a="1"/>
  <c r="BM54" i="30" s="1"/>
  <c r="BM55" i="30" a="1"/>
  <c r="BM55" i="30" s="1"/>
  <c r="BM56" i="30" a="1"/>
  <c r="BM56" i="30" s="1"/>
  <c r="BM57" i="30" a="1"/>
  <c r="BM57" i="30" s="1"/>
  <c r="BM58" i="30" a="1"/>
  <c r="BM58" i="30" s="1"/>
  <c r="BM59" i="30" a="1"/>
  <c r="BM59" i="30" s="1"/>
  <c r="BM60" i="30" a="1"/>
  <c r="BM60" i="30" s="1"/>
  <c r="BM61" i="30" a="1"/>
  <c r="BM61" i="30" s="1"/>
  <c r="BM62" i="30" a="1"/>
  <c r="BM62" i="30" s="1"/>
  <c r="BM63" i="30" a="1"/>
  <c r="BM63" i="30" s="1"/>
  <c r="BM64" i="30" a="1"/>
  <c r="BM64" i="30" s="1"/>
  <c r="BM65" i="30" a="1"/>
  <c r="BM65" i="30" s="1"/>
  <c r="BM66" i="30" a="1"/>
  <c r="BM66" i="30" s="1"/>
  <c r="BM67" i="30" a="1"/>
  <c r="BM67" i="30" s="1"/>
  <c r="BM68" i="30" a="1"/>
  <c r="BM68" i="30" s="1"/>
  <c r="BM69" i="30" a="1"/>
  <c r="BM69" i="30" s="1"/>
  <c r="BM70" i="30" a="1"/>
  <c r="BM70" i="30" s="1"/>
  <c r="BM71" i="30" a="1"/>
  <c r="BM71" i="30" s="1"/>
  <c r="BM72" i="30" a="1"/>
  <c r="BM72" i="30" s="1"/>
  <c r="BM73" i="30" a="1"/>
  <c r="BM73" i="30" s="1"/>
  <c r="BM74" i="30" a="1"/>
  <c r="BM74" i="30" s="1"/>
  <c r="BM75" i="30" a="1"/>
  <c r="BM75" i="30" s="1"/>
  <c r="BM76" i="30" a="1"/>
  <c r="BM76" i="30" s="1"/>
  <c r="BM77" i="30" a="1"/>
  <c r="BM77" i="30" s="1"/>
  <c r="BM78" i="30" a="1"/>
  <c r="BM78" i="30" s="1"/>
  <c r="BM79" i="30" a="1"/>
  <c r="BM79" i="30" s="1"/>
  <c r="BM80" i="30" a="1"/>
  <c r="BM80" i="30" s="1"/>
  <c r="BM81" i="30" a="1"/>
  <c r="BM81" i="30" s="1"/>
  <c r="BM82" i="30" a="1"/>
  <c r="BM82" i="30" s="1"/>
  <c r="BM83" i="30" a="1"/>
  <c r="BM83" i="30" s="1"/>
  <c r="BM84" i="30" a="1"/>
  <c r="BM84" i="30" s="1"/>
  <c r="BM85" i="30" a="1"/>
  <c r="BM85" i="30" s="1"/>
  <c r="BM86" i="30" a="1"/>
  <c r="BM86" i="30" s="1"/>
  <c r="BM87" i="30" a="1"/>
  <c r="BM87" i="30" s="1"/>
  <c r="BM88" i="30" a="1"/>
  <c r="BM88" i="30" s="1"/>
  <c r="BM89" i="30" a="1"/>
  <c r="BM89" i="30" s="1"/>
  <c r="BM90" i="30" a="1"/>
  <c r="BM90" i="30" s="1"/>
  <c r="BM91" i="30" a="1"/>
  <c r="BM91" i="30" s="1"/>
  <c r="BM92" i="30" a="1"/>
  <c r="BM92" i="30" s="1"/>
  <c r="BM93" i="30" a="1"/>
  <c r="BM93" i="30" s="1"/>
  <c r="BM94" i="30" a="1"/>
  <c r="BM94" i="30" s="1"/>
  <c r="BM95" i="30" a="1"/>
  <c r="BM95" i="30" s="1"/>
  <c r="BM96" i="30" a="1"/>
  <c r="BM96" i="30" s="1"/>
  <c r="BM97" i="30" a="1"/>
  <c r="BM97" i="30" s="1"/>
  <c r="BM98" i="30" a="1"/>
  <c r="BM98" i="30" s="1"/>
  <c r="BM99" i="30" a="1"/>
  <c r="BM99" i="30" s="1"/>
  <c r="BM100" i="30" a="1"/>
  <c r="BM100" i="30" s="1"/>
  <c r="BM101" i="30" a="1"/>
  <c r="BM101" i="30" s="1"/>
  <c r="BM102" i="30" a="1"/>
  <c r="BM102" i="30" s="1"/>
  <c r="BM103" i="30" a="1"/>
  <c r="BM103" i="30" s="1"/>
  <c r="BM104" i="30" a="1"/>
  <c r="BM104" i="30" s="1"/>
  <c r="BM105" i="30" a="1"/>
  <c r="BM105" i="30" s="1"/>
  <c r="BM106" i="30" a="1"/>
  <c r="BM106" i="30" s="1"/>
  <c r="BM107" i="30" a="1"/>
  <c r="BM107" i="30" s="1"/>
  <c r="BM108" i="30" a="1"/>
  <c r="BM108" i="30" s="1"/>
  <c r="BM109" i="30" a="1"/>
  <c r="BM109" i="30" s="1"/>
  <c r="BM110" i="30" a="1"/>
  <c r="BM110" i="30" s="1"/>
  <c r="BM111" i="30" a="1"/>
  <c r="BM111" i="30" s="1"/>
  <c r="BM112" i="30" a="1"/>
  <c r="BM112" i="30" s="1"/>
  <c r="BM113" i="30" a="1"/>
  <c r="BM113" i="30" s="1"/>
  <c r="BM114" i="30" a="1"/>
  <c r="BM114" i="30" s="1"/>
  <c r="BM115" i="30" a="1"/>
  <c r="BM115" i="30" s="1"/>
  <c r="BM116" i="30" a="1"/>
  <c r="BM116" i="30" s="1"/>
  <c r="BM117" i="30" a="1"/>
  <c r="BM117" i="30" s="1"/>
  <c r="BM118" i="30" a="1"/>
  <c r="BM118" i="30" s="1"/>
  <c r="BM119" i="30" a="1"/>
  <c r="BM119" i="30" s="1"/>
  <c r="BM120" i="30" a="1"/>
  <c r="BM120" i="30" s="1"/>
  <c r="BM121" i="30" a="1"/>
  <c r="BM121" i="30" s="1"/>
  <c r="BM122" i="30" a="1"/>
  <c r="BM122" i="30" s="1"/>
  <c r="BM123" i="30" a="1"/>
  <c r="BM123" i="30" s="1"/>
  <c r="BM124" i="30" a="1"/>
  <c r="BM124" i="30" s="1"/>
  <c r="BM125" i="30" a="1"/>
  <c r="BM125" i="30" s="1"/>
  <c r="BM126" i="30" a="1"/>
  <c r="BM126" i="30" s="1"/>
  <c r="BM127" i="30" a="1"/>
  <c r="BM127" i="30" s="1"/>
  <c r="BM128" i="30" a="1"/>
  <c r="BM128" i="30" s="1"/>
  <c r="BM129" i="30" a="1"/>
  <c r="BM129" i="30" s="1"/>
  <c r="BM130" i="30" a="1"/>
  <c r="BM130" i="30" s="1"/>
  <c r="BM131" i="30" a="1"/>
  <c r="BM131" i="30" s="1"/>
  <c r="BM132" i="30" a="1"/>
  <c r="BM132" i="30" s="1"/>
  <c r="BM133" i="30" a="1"/>
  <c r="BM133" i="30" s="1"/>
  <c r="BM134" i="30" a="1"/>
  <c r="BM134" i="30" s="1"/>
  <c r="BM135" i="30" a="1"/>
  <c r="BM135" i="30" s="1"/>
  <c r="BM136" i="30" a="1"/>
  <c r="BM136" i="30" s="1"/>
  <c r="BM137" i="30" a="1"/>
  <c r="BM137" i="30" s="1"/>
  <c r="BM138" i="30" a="1"/>
  <c r="BM138" i="30" s="1"/>
  <c r="BM139" i="30" a="1"/>
  <c r="BM139" i="30" s="1"/>
  <c r="BM140" i="30" a="1"/>
  <c r="BM140" i="30" s="1"/>
  <c r="BM141" i="30" a="1"/>
  <c r="BM141" i="30" s="1"/>
  <c r="BM142" i="30" a="1"/>
  <c r="BM142" i="30" s="1"/>
  <c r="BM143" i="30" a="1"/>
  <c r="BM143" i="30" s="1"/>
  <c r="BM144" i="30" a="1"/>
  <c r="BM144" i="30" s="1"/>
  <c r="BM145" i="30" a="1"/>
  <c r="BM145" i="30" s="1"/>
  <c r="BM146" i="30" a="1"/>
  <c r="BM146" i="30" s="1"/>
  <c r="BM147" i="30" a="1"/>
  <c r="BM147" i="30" s="1"/>
  <c r="BM148" i="30" a="1"/>
  <c r="BM148" i="30" s="1"/>
  <c r="BM149" i="30" a="1"/>
  <c r="BM149" i="30" s="1"/>
  <c r="BM150" i="30" a="1"/>
  <c r="BM150" i="30" s="1"/>
  <c r="BM151" i="30" a="1"/>
  <c r="BM151" i="30" s="1"/>
  <c r="BM152" i="30" a="1"/>
  <c r="BM152" i="30" s="1"/>
  <c r="BM153" i="30" a="1"/>
  <c r="BM153" i="30" s="1"/>
  <c r="BM154" i="30" a="1"/>
  <c r="BM154" i="30" s="1"/>
  <c r="BM155" i="30" a="1"/>
  <c r="BM155" i="30" s="1"/>
  <c r="BM156" i="30" a="1"/>
  <c r="BM156" i="30" s="1"/>
  <c r="BM157" i="30" a="1"/>
  <c r="BM157" i="30" s="1"/>
  <c r="BM158" i="30" a="1"/>
  <c r="BM158" i="30" s="1"/>
  <c r="BM159" i="30" a="1"/>
  <c r="BM159" i="30" s="1"/>
  <c r="BM160" i="30" a="1"/>
  <c r="BM160" i="30" s="1"/>
  <c r="BM161" i="30" a="1"/>
  <c r="BM161" i="30" s="1"/>
  <c r="BM162" i="30" a="1"/>
  <c r="BM162" i="30" s="1"/>
  <c r="BM163" i="30" a="1"/>
  <c r="BM163" i="30" s="1"/>
  <c r="BM164" i="30" a="1"/>
  <c r="BM164" i="30" s="1"/>
  <c r="BM165" i="30" a="1"/>
  <c r="BM165" i="30" s="1"/>
  <c r="BM166" i="30" a="1"/>
  <c r="BM166" i="30" s="1"/>
  <c r="BM167" i="30" a="1"/>
  <c r="BM167" i="30" s="1"/>
  <c r="BM168" i="30" a="1"/>
  <c r="BM168" i="30" s="1"/>
  <c r="BM169" i="30" a="1"/>
  <c r="BM169" i="30" s="1"/>
  <c r="BM170" i="30" a="1"/>
  <c r="BM170" i="30" s="1"/>
  <c r="BM171" i="30" a="1"/>
  <c r="BM171" i="30" s="1"/>
  <c r="BM172" i="30" a="1"/>
  <c r="BM172" i="30" s="1"/>
  <c r="BM173" i="30" a="1"/>
  <c r="BM173" i="30" s="1"/>
  <c r="BM174" i="30" a="1"/>
  <c r="BM174" i="30" s="1"/>
  <c r="BM175" i="30" a="1"/>
  <c r="BM175" i="30" s="1"/>
  <c r="BM176" i="30" a="1"/>
  <c r="BM176" i="30" s="1"/>
  <c r="BM177" i="30" a="1"/>
  <c r="BM177" i="30" s="1"/>
  <c r="BM178" i="30" a="1"/>
  <c r="BM178" i="30" s="1"/>
  <c r="BM179" i="30" a="1"/>
  <c r="BM179" i="30" s="1"/>
  <c r="BM180" i="30" a="1"/>
  <c r="BM180" i="30" s="1"/>
  <c r="BM181" i="30" a="1"/>
  <c r="BM181" i="30" s="1"/>
  <c r="BM182" i="30" a="1"/>
  <c r="BM182" i="30" s="1"/>
  <c r="BM183" i="30" a="1"/>
  <c r="BM183" i="30" s="1"/>
  <c r="BM184" i="30" a="1"/>
  <c r="BM184" i="30" s="1"/>
  <c r="BM185" i="30" a="1"/>
  <c r="BM185" i="30" s="1"/>
  <c r="BM186" i="30" a="1"/>
  <c r="BM186" i="30" s="1"/>
  <c r="BM187" i="30" a="1"/>
  <c r="BM187" i="30" s="1"/>
  <c r="BM188" i="30" a="1"/>
  <c r="BM188" i="30" s="1"/>
  <c r="BM189" i="30" a="1"/>
  <c r="BM189" i="30" s="1"/>
  <c r="BM190" i="30" a="1"/>
  <c r="BM190" i="30" s="1"/>
  <c r="BM191" i="30" a="1"/>
  <c r="BM191" i="30" s="1"/>
  <c r="BM192" i="30" a="1"/>
  <c r="BM192" i="30" s="1"/>
  <c r="BM193" i="30" a="1"/>
  <c r="BM193" i="30" s="1"/>
  <c r="BM194" i="30" a="1"/>
  <c r="BM194" i="30" s="1"/>
  <c r="BM195" i="30" a="1"/>
  <c r="BM195" i="30" s="1"/>
  <c r="BM196" i="30" a="1"/>
  <c r="BM196" i="30" s="1"/>
  <c r="BM197" i="30" a="1"/>
  <c r="BM197" i="30" s="1"/>
  <c r="BM198" i="30" a="1"/>
  <c r="BM198" i="30" s="1"/>
  <c r="BM199" i="30" a="1"/>
  <c r="BM199" i="30" s="1"/>
  <c r="BM200" i="30" a="1"/>
  <c r="BM200" i="30" s="1"/>
  <c r="BM201" i="30" a="1"/>
  <c r="BM201" i="30" s="1"/>
  <c r="BM202" i="30" a="1"/>
  <c r="BM202" i="30" s="1"/>
  <c r="BM203" i="30" a="1"/>
  <c r="BM203" i="30" s="1"/>
  <c r="BM204" i="30" a="1"/>
  <c r="BM204" i="30" s="1"/>
  <c r="BM205" i="30" a="1"/>
  <c r="BM205" i="30" s="1"/>
  <c r="BM206" i="30" a="1"/>
  <c r="BM206" i="30" s="1"/>
  <c r="BM207" i="30" a="1"/>
  <c r="BM207" i="30" s="1"/>
  <c r="BM208" i="30" a="1"/>
  <c r="BM208" i="30" s="1"/>
  <c r="BM209" i="30" a="1"/>
  <c r="BM209" i="30" s="1"/>
  <c r="BM210" i="30" a="1"/>
  <c r="BM210" i="30" s="1"/>
  <c r="BM211" i="30" a="1"/>
  <c r="BM211" i="30" s="1"/>
  <c r="BM212" i="30" a="1"/>
  <c r="BM212" i="30" s="1"/>
  <c r="BM213" i="30" a="1"/>
  <c r="BM213" i="30" s="1"/>
  <c r="BM214" i="30" a="1"/>
  <c r="BM214" i="30" s="1"/>
  <c r="BM215" i="30" a="1"/>
  <c r="BM215" i="30" s="1"/>
  <c r="BM216" i="30" a="1"/>
  <c r="BM216" i="30" s="1"/>
  <c r="BM217" i="30" a="1"/>
  <c r="BM217" i="30" s="1"/>
  <c r="BM218" i="30" a="1"/>
  <c r="BM218" i="30" s="1"/>
  <c r="BM219" i="30" a="1"/>
  <c r="BM219" i="30" s="1"/>
  <c r="BM220" i="30" a="1"/>
  <c r="BM220" i="30" s="1"/>
  <c r="BM221" i="30" a="1"/>
  <c r="BM221" i="30" s="1"/>
  <c r="BM222" i="30" a="1"/>
  <c r="BM222" i="30" s="1"/>
  <c r="BM223" i="30" a="1"/>
  <c r="BM223" i="30" s="1"/>
  <c r="BM224" i="30" a="1"/>
  <c r="BM224" i="30" s="1"/>
  <c r="BM225" i="30" a="1"/>
  <c r="BM225" i="30" s="1"/>
  <c r="BM226" i="30" a="1"/>
  <c r="BM226" i="30" s="1"/>
  <c r="BM227" i="30" a="1"/>
  <c r="BM227" i="30" s="1"/>
  <c r="BM228" i="30" a="1"/>
  <c r="BM228" i="30" s="1"/>
  <c r="BM229" i="30" a="1"/>
  <c r="BM229" i="30" s="1"/>
  <c r="BM230" i="30" a="1"/>
  <c r="BM230" i="30" s="1"/>
  <c r="BM231" i="30" a="1"/>
  <c r="BM231" i="30" s="1"/>
  <c r="BM232" i="30" a="1"/>
  <c r="BM232" i="30" s="1"/>
  <c r="BM233" i="30" a="1"/>
  <c r="BM233" i="30" s="1"/>
  <c r="BM234" i="30" a="1"/>
  <c r="BM234" i="30" s="1"/>
  <c r="BM235" i="30" a="1"/>
  <c r="BM235" i="30" s="1"/>
  <c r="BM236" i="30" a="1"/>
  <c r="BM236" i="30" s="1"/>
  <c r="BM237" i="30" a="1"/>
  <c r="BM237" i="30" s="1"/>
  <c r="BM238" i="30" a="1"/>
  <c r="BM238" i="30" s="1"/>
  <c r="BM239" i="30" a="1"/>
  <c r="BM239" i="30" s="1"/>
  <c r="BM240" i="30" a="1"/>
  <c r="BM240" i="30" s="1"/>
  <c r="BM241" i="30" a="1"/>
  <c r="BM241" i="30" s="1"/>
  <c r="BM242" i="30" a="1"/>
  <c r="BM242" i="30" s="1"/>
  <c r="BM243" i="30" a="1"/>
  <c r="BM243" i="30" s="1"/>
  <c r="BM244" i="30" a="1"/>
  <c r="BM244" i="30" s="1"/>
  <c r="BM245" i="30" a="1"/>
  <c r="BM245" i="30" s="1"/>
  <c r="BM246" i="30" a="1"/>
  <c r="BM246" i="30" s="1"/>
  <c r="BM247" i="30" a="1"/>
  <c r="BM247" i="30" s="1"/>
  <c r="BM248" i="30" a="1"/>
  <c r="BM248" i="30" s="1"/>
  <c r="BM249" i="30" a="1"/>
  <c r="BM249" i="30" s="1"/>
  <c r="BM250" i="30" a="1"/>
  <c r="BM250" i="30" s="1"/>
  <c r="BM251" i="30" a="1"/>
  <c r="BM251" i="30" s="1"/>
  <c r="BM252" i="30" a="1"/>
  <c r="BM252" i="30" s="1"/>
  <c r="BM253" i="30" a="1"/>
  <c r="BM253" i="30" s="1"/>
  <c r="BM254" i="30" a="1"/>
  <c r="BM254" i="30" s="1"/>
  <c r="BM255" i="30" a="1"/>
  <c r="BM255" i="30" s="1"/>
  <c r="BM256" i="30" a="1"/>
  <c r="BM256" i="30" s="1"/>
  <c r="BM257" i="30" a="1"/>
  <c r="BM257" i="30" s="1"/>
  <c r="BM258" i="30" a="1"/>
  <c r="BM258" i="30" s="1"/>
  <c r="BM259" i="30" a="1"/>
  <c r="BM259" i="30" s="1"/>
  <c r="BM260" i="30" a="1"/>
  <c r="BM260" i="30" s="1"/>
  <c r="BM261" i="30" a="1"/>
  <c r="BM261" i="30" s="1"/>
  <c r="BM262" i="30" a="1"/>
  <c r="BM262" i="30" s="1"/>
  <c r="BM263" i="30" a="1"/>
  <c r="BM263" i="30" s="1"/>
  <c r="BM264" i="30" a="1"/>
  <c r="BM264" i="30" s="1"/>
  <c r="BM265" i="30" a="1"/>
  <c r="BM265" i="30" s="1"/>
  <c r="BM266" i="30" a="1"/>
  <c r="BM266" i="30" s="1"/>
  <c r="BM267" i="30" a="1"/>
  <c r="BM267" i="30" s="1"/>
  <c r="BM268" i="30" a="1"/>
  <c r="BM268" i="30" s="1"/>
  <c r="BM269" i="30" a="1"/>
  <c r="BM269" i="30" s="1"/>
  <c r="BM270" i="30" a="1"/>
  <c r="BM270" i="30" s="1"/>
  <c r="BM271" i="30" a="1"/>
  <c r="BM271" i="30" s="1"/>
  <c r="BM272" i="30" a="1"/>
  <c r="BM272" i="30" s="1"/>
  <c r="BM273" i="30" a="1"/>
  <c r="BM273" i="30" s="1"/>
  <c r="BM274" i="30" a="1"/>
  <c r="BM274" i="30" s="1"/>
  <c r="BM275" i="30" a="1"/>
  <c r="BM275" i="30" s="1"/>
  <c r="BM276" i="30" a="1"/>
  <c r="BM276" i="30" s="1"/>
  <c r="BM277" i="30" a="1"/>
  <c r="BM277" i="30" s="1"/>
  <c r="BM278" i="30" a="1"/>
  <c r="BM278" i="30" s="1"/>
  <c r="BM279" i="30" a="1"/>
  <c r="BM279" i="30" s="1"/>
  <c r="BM280" i="30" a="1"/>
  <c r="BM280" i="30" s="1"/>
  <c r="BM281" i="30" a="1"/>
  <c r="BM281" i="30" s="1"/>
  <c r="BM282" i="30" a="1"/>
  <c r="BM282" i="30" s="1"/>
  <c r="BM283" i="30" a="1"/>
  <c r="BM283" i="30" s="1"/>
  <c r="BM284" i="30" a="1"/>
  <c r="BM284" i="30" s="1"/>
  <c r="BM285" i="30" a="1"/>
  <c r="BM285" i="30" s="1"/>
  <c r="BM286" i="30" a="1"/>
  <c r="BM286" i="30" s="1"/>
  <c r="BM287" i="30" a="1"/>
  <c r="BM287" i="30" s="1"/>
  <c r="BM288" i="30" a="1"/>
  <c r="BM288" i="30" s="1"/>
  <c r="BM289" i="30" a="1"/>
  <c r="BM289" i="30" s="1"/>
  <c r="BM290" i="30" a="1"/>
  <c r="BM290" i="30" s="1"/>
  <c r="BM291" i="30" a="1"/>
  <c r="BM291" i="30" s="1"/>
  <c r="BM292" i="30" a="1"/>
  <c r="BM292" i="30" s="1"/>
  <c r="BM293" i="30" a="1"/>
  <c r="BM293" i="30" s="1"/>
  <c r="BM294" i="30" a="1"/>
  <c r="BM294" i="30" s="1"/>
  <c r="BM295" i="30" a="1"/>
  <c r="BM295" i="30" s="1"/>
  <c r="BM296" i="30" a="1"/>
  <c r="BM296" i="30" s="1"/>
  <c r="BM297" i="30" a="1"/>
  <c r="BM297" i="30" s="1"/>
  <c r="BM298" i="30" a="1"/>
  <c r="BM298" i="30" s="1"/>
  <c r="BM299" i="30" a="1"/>
  <c r="BM299" i="30" s="1"/>
  <c r="BM300" i="30" a="1"/>
  <c r="BM300" i="30" s="1"/>
  <c r="BM301" i="30" a="1"/>
  <c r="BM301" i="30" s="1"/>
  <c r="BM302" i="30" a="1"/>
  <c r="BM302" i="30" s="1"/>
  <c r="BM303" i="30" a="1"/>
  <c r="BM303" i="30" s="1"/>
  <c r="BM304" i="30" a="1"/>
  <c r="BM304" i="30" s="1"/>
  <c r="BM305" i="30" a="1"/>
  <c r="BM305" i="30" s="1"/>
  <c r="BM306" i="30" a="1"/>
  <c r="BM306" i="30" s="1"/>
  <c r="BM307" i="30" a="1"/>
  <c r="BM307" i="30" s="1"/>
  <c r="BM308" i="30" a="1"/>
  <c r="BM308" i="30" s="1"/>
  <c r="BM309" i="30" a="1"/>
  <c r="BM309" i="30" s="1"/>
  <c r="BM310" i="30" a="1"/>
  <c r="BM310" i="30" s="1"/>
  <c r="BM311" i="30" a="1"/>
  <c r="BM311" i="30" s="1"/>
  <c r="BM312" i="30" a="1"/>
  <c r="BM312" i="30" s="1"/>
  <c r="BM313" i="30" a="1"/>
  <c r="BM313" i="30" s="1"/>
  <c r="BM314" i="30" a="1"/>
  <c r="BM314" i="30" s="1"/>
  <c r="BM315" i="30" a="1"/>
  <c r="BM315" i="30" s="1"/>
  <c r="BM316" i="30" a="1"/>
  <c r="BM316" i="30" s="1"/>
  <c r="BM317" i="30" a="1"/>
  <c r="BM317" i="30" s="1"/>
  <c r="BM318" i="30" a="1"/>
  <c r="BM318" i="30" s="1"/>
  <c r="BM319" i="30" a="1"/>
  <c r="BM319" i="30" s="1"/>
  <c r="BM320" i="30" a="1"/>
  <c r="BM320" i="30" s="1"/>
  <c r="BM321" i="30" a="1"/>
  <c r="BM321" i="30" s="1"/>
  <c r="BM322" i="30" a="1"/>
  <c r="BM322" i="30" s="1"/>
  <c r="BM323" i="30" a="1"/>
  <c r="BM323" i="30" s="1"/>
  <c r="BM324" i="30" a="1"/>
  <c r="BM324" i="30" s="1"/>
  <c r="BM325" i="30" a="1"/>
  <c r="BM325" i="30" s="1"/>
  <c r="BM326" i="30" a="1"/>
  <c r="BM326" i="30" s="1"/>
  <c r="BM327" i="30" a="1"/>
  <c r="BM327" i="30" s="1"/>
  <c r="BM328" i="30" a="1"/>
  <c r="BM328" i="30" s="1"/>
  <c r="BM329" i="30" a="1"/>
  <c r="BM329" i="30" s="1"/>
  <c r="BM330" i="30" a="1"/>
  <c r="BM330" i="30" s="1"/>
  <c r="BM331" i="30" a="1"/>
  <c r="BM331" i="30" s="1"/>
  <c r="BM332" i="30" a="1"/>
  <c r="BM332" i="30" s="1"/>
  <c r="BM333" i="30" a="1"/>
  <c r="BM333" i="30" s="1"/>
  <c r="BM334" i="30" a="1"/>
  <c r="BM334" i="30" s="1"/>
  <c r="BM335" i="30" a="1"/>
  <c r="BM335" i="30" s="1"/>
  <c r="V5" i="31"/>
  <c r="V6" i="31"/>
  <c r="V7" i="31"/>
  <c r="V8" i="31"/>
  <c r="V9" i="31"/>
  <c r="V10" i="31"/>
  <c r="V11" i="31"/>
  <c r="V12" i="31"/>
  <c r="V13" i="31"/>
  <c r="V14" i="31"/>
  <c r="V15" i="31"/>
  <c r="V16" i="31"/>
  <c r="V17" i="31"/>
  <c r="V18" i="31"/>
  <c r="V19" i="31"/>
  <c r="V20" i="31"/>
  <c r="V21" i="31"/>
  <c r="V22" i="31"/>
  <c r="V23" i="31"/>
  <c r="V24" i="31"/>
  <c r="V25" i="31"/>
  <c r="V26" i="31"/>
  <c r="V27" i="31"/>
  <c r="V28" i="31"/>
  <c r="V29" i="31"/>
  <c r="V30" i="31"/>
  <c r="V31" i="31"/>
  <c r="V32" i="31"/>
  <c r="V33" i="31"/>
  <c r="V34" i="31"/>
  <c r="V35" i="31"/>
  <c r="V36" i="31"/>
  <c r="V37" i="31"/>
  <c r="V38" i="31"/>
  <c r="V39" i="31"/>
  <c r="V40" i="31"/>
  <c r="V41" i="31"/>
  <c r="V42" i="31"/>
  <c r="V43" i="31"/>
  <c r="V44" i="31"/>
  <c r="V45" i="31"/>
  <c r="V46" i="31"/>
  <c r="V47" i="31"/>
  <c r="V48" i="31"/>
  <c r="V49" i="31"/>
  <c r="V50" i="31"/>
  <c r="V51" i="31"/>
  <c r="V52" i="31"/>
  <c r="V53" i="31"/>
  <c r="V54" i="31"/>
  <c r="V55" i="31"/>
  <c r="V56" i="31"/>
  <c r="V57" i="31"/>
  <c r="V58" i="31"/>
  <c r="V59" i="31"/>
  <c r="V60" i="31"/>
  <c r="V61" i="31"/>
  <c r="V62" i="31"/>
  <c r="K6" i="31"/>
  <c r="K7" i="31"/>
  <c r="K8" i="31"/>
  <c r="K9" i="31"/>
  <c r="K10" i="31"/>
  <c r="K11" i="31"/>
  <c r="K12" i="31"/>
  <c r="K13" i="31"/>
  <c r="K14" i="31"/>
  <c r="K15" i="31"/>
  <c r="K16" i="31"/>
  <c r="K17" i="31"/>
  <c r="K18" i="31"/>
  <c r="K19" i="31"/>
  <c r="K20" i="31"/>
  <c r="K21" i="31"/>
  <c r="K22" i="31"/>
  <c r="K23" i="31"/>
  <c r="K24" i="31"/>
  <c r="K25" i="31"/>
  <c r="K26" i="31"/>
  <c r="K27" i="31"/>
  <c r="K28" i="31"/>
  <c r="K29" i="31"/>
  <c r="K30" i="31"/>
  <c r="K31" i="31"/>
  <c r="K32" i="31"/>
  <c r="K33" i="31"/>
  <c r="K34" i="31"/>
  <c r="K35" i="31"/>
  <c r="K36" i="31"/>
  <c r="K37" i="31"/>
  <c r="K38" i="31"/>
  <c r="K39" i="31"/>
  <c r="K40" i="31"/>
  <c r="K41" i="31"/>
  <c r="K42" i="31"/>
  <c r="K43" i="31"/>
  <c r="K44" i="31"/>
  <c r="K45" i="31"/>
  <c r="K46" i="31"/>
  <c r="K47" i="31"/>
  <c r="K48" i="31"/>
  <c r="K49" i="31"/>
  <c r="K50" i="31"/>
  <c r="K51" i="31"/>
  <c r="K52" i="31"/>
  <c r="K53" i="31"/>
  <c r="K54" i="31"/>
  <c r="K55" i="31"/>
  <c r="K56" i="31"/>
  <c r="K57" i="31"/>
  <c r="K58" i="31"/>
  <c r="K59" i="31"/>
  <c r="K60" i="31"/>
  <c r="K61" i="31"/>
  <c r="K62" i="31"/>
  <c r="K5" i="31"/>
  <c r="O7" i="41"/>
  <c r="Q7" i="41" s="1"/>
  <c r="O8" i="41"/>
  <c r="Q8" i="41" s="1"/>
  <c r="O9" i="41"/>
  <c r="Q9" i="41" s="1"/>
  <c r="O10" i="41"/>
  <c r="Q10" i="41" s="1"/>
  <c r="O11" i="41"/>
  <c r="Q11" i="41" s="1"/>
  <c r="O12" i="41"/>
  <c r="Q12" i="41" s="1"/>
  <c r="O13" i="41"/>
  <c r="Q13" i="41" s="1"/>
  <c r="O14" i="41"/>
  <c r="Q14" i="41" s="1"/>
  <c r="O15" i="41"/>
  <c r="Q15" i="41" s="1"/>
  <c r="O16" i="41"/>
  <c r="Q16" i="41" s="1"/>
  <c r="O17" i="41"/>
  <c r="Q17" i="41" s="1"/>
  <c r="O18" i="41"/>
  <c r="Q18" i="41" s="1"/>
  <c r="O19" i="41"/>
  <c r="Q19" i="41" s="1"/>
  <c r="O20" i="41"/>
  <c r="Q20" i="41" s="1"/>
  <c r="O21" i="41"/>
  <c r="Q21" i="41" s="1"/>
  <c r="O22" i="41"/>
  <c r="Q22" i="41" s="1"/>
  <c r="O23" i="41"/>
  <c r="Q23" i="41" s="1"/>
  <c r="O24" i="41"/>
  <c r="Q24" i="41" s="1"/>
  <c r="O25" i="41"/>
  <c r="Q25" i="41" s="1"/>
  <c r="O26" i="41"/>
  <c r="Q26" i="41" s="1"/>
  <c r="O27" i="41"/>
  <c r="Q27" i="41" s="1"/>
  <c r="O28" i="41"/>
  <c r="Q28" i="41" s="1"/>
  <c r="O29" i="41"/>
  <c r="Q29" i="41" s="1"/>
  <c r="O30" i="41"/>
  <c r="Q30" i="41" s="1"/>
  <c r="O31" i="41"/>
  <c r="Q31" i="41" s="1"/>
  <c r="O32" i="41"/>
  <c r="Q32" i="41" s="1"/>
  <c r="O33" i="41"/>
  <c r="Q33" i="41" s="1"/>
  <c r="O34" i="41"/>
  <c r="Q34" i="41" s="1"/>
  <c r="O35" i="41"/>
  <c r="Q35" i="41" s="1"/>
  <c r="O36" i="41"/>
  <c r="Q36" i="41" s="1"/>
  <c r="O37" i="41"/>
  <c r="Q37" i="41" s="1"/>
  <c r="O38" i="41"/>
  <c r="Q38" i="41" s="1"/>
  <c r="O39" i="41"/>
  <c r="Q39" i="41" s="1"/>
  <c r="O40" i="41"/>
  <c r="Q40" i="41" s="1"/>
  <c r="O41" i="41"/>
  <c r="Q41" i="41" s="1"/>
  <c r="O42" i="41"/>
  <c r="Q42" i="41" s="1"/>
  <c r="O43" i="41"/>
  <c r="Q43" i="41" s="1"/>
  <c r="O44" i="41"/>
  <c r="Q44" i="41" s="1"/>
  <c r="O45" i="41"/>
  <c r="Q45" i="41" s="1"/>
  <c r="O46" i="41"/>
  <c r="Q46" i="41" s="1"/>
  <c r="O47" i="41"/>
  <c r="Q47" i="41" s="1"/>
  <c r="O48" i="41"/>
  <c r="Q48" i="41" s="1"/>
  <c r="O49" i="41"/>
  <c r="Q49" i="41" s="1"/>
  <c r="Q6" i="41"/>
  <c r="R6" i="42"/>
  <c r="R7" i="42"/>
  <c r="R8" i="42"/>
  <c r="R9" i="42"/>
  <c r="R10" i="42"/>
  <c r="R11" i="42"/>
  <c r="R12" i="42"/>
  <c r="R13" i="42"/>
  <c r="R14" i="42"/>
  <c r="R15" i="42"/>
  <c r="R16" i="42"/>
  <c r="R17" i="42"/>
  <c r="R18" i="42"/>
  <c r="R19" i="42"/>
  <c r="R20" i="42"/>
  <c r="R21" i="42"/>
  <c r="R22" i="42"/>
  <c r="R23" i="42"/>
  <c r="R24" i="42"/>
  <c r="R25" i="42"/>
  <c r="R26" i="42"/>
  <c r="R27" i="42"/>
  <c r="R28" i="42"/>
  <c r="R29" i="42"/>
  <c r="R30" i="42"/>
  <c r="R31" i="42"/>
  <c r="R32" i="42"/>
  <c r="R33" i="42"/>
  <c r="R34" i="42"/>
  <c r="R35" i="42"/>
  <c r="R36" i="42"/>
  <c r="R37" i="42"/>
  <c r="R8" i="35"/>
  <c r="R9" i="35"/>
  <c r="R10" i="35"/>
  <c r="R11" i="35"/>
  <c r="R12" i="35"/>
  <c r="R13" i="35"/>
  <c r="R14" i="35"/>
  <c r="R15" i="35"/>
  <c r="R16" i="35"/>
  <c r="R17" i="35"/>
  <c r="R18" i="35"/>
  <c r="R19" i="35"/>
  <c r="R20" i="35"/>
  <c r="R21" i="35"/>
  <c r="R22" i="35"/>
  <c r="R23" i="35"/>
  <c r="R24" i="35"/>
  <c r="R25" i="35"/>
  <c r="R26" i="35"/>
  <c r="R27" i="35"/>
  <c r="R28" i="35"/>
  <c r="R29" i="35"/>
  <c r="R30" i="35"/>
  <c r="R31" i="35"/>
  <c r="R32" i="35"/>
  <c r="R33" i="35"/>
  <c r="R34" i="35"/>
  <c r="R35" i="35"/>
  <c r="R36" i="35"/>
  <c r="R37" i="35"/>
  <c r="V63" i="31" l="1"/>
  <c r="C29" i="30"/>
  <c r="C30" i="30"/>
  <c r="BI5" i="30" l="1"/>
  <c r="BJ5" i="30"/>
  <c r="BQ5" i="30"/>
  <c r="BR5" i="30"/>
  <c r="BU5" i="30" a="1"/>
  <c r="BY5" i="30"/>
  <c r="BZ5" i="30"/>
  <c r="BI6" i="30"/>
  <c r="BJ6" i="30"/>
  <c r="BQ6" i="30"/>
  <c r="BR6" i="30"/>
  <c r="BU6" i="30" a="1"/>
  <c r="BY6" i="30"/>
  <c r="BZ6" i="30"/>
  <c r="BI7" i="30"/>
  <c r="BJ7" i="30"/>
  <c r="BQ7" i="30"/>
  <c r="BR7" i="30"/>
  <c r="BU7" i="30" a="1"/>
  <c r="BY7" i="30"/>
  <c r="BZ7" i="30"/>
  <c r="BI8" i="30"/>
  <c r="BJ8" i="30"/>
  <c r="BQ8" i="30"/>
  <c r="BR8" i="30"/>
  <c r="BU8" i="30" a="1"/>
  <c r="BY8" i="30"/>
  <c r="BZ8" i="30"/>
  <c r="BI9" i="30"/>
  <c r="BJ9" i="30"/>
  <c r="BQ9" i="30"/>
  <c r="BR9" i="30"/>
  <c r="BU9" i="30" a="1"/>
  <c r="BY9" i="30"/>
  <c r="BZ9" i="30"/>
  <c r="BI10" i="30"/>
  <c r="BJ10" i="30"/>
  <c r="BQ10" i="30"/>
  <c r="BR10" i="30"/>
  <c r="BU10" i="30" a="1"/>
  <c r="BY10" i="30"/>
  <c r="BZ10" i="30"/>
  <c r="BI11" i="30"/>
  <c r="BJ11" i="30"/>
  <c r="BQ11" i="30"/>
  <c r="BR11" i="30"/>
  <c r="BU11" i="30" a="1"/>
  <c r="BY11" i="30"/>
  <c r="BZ11" i="30"/>
  <c r="BI12" i="30"/>
  <c r="BJ12" i="30"/>
  <c r="BQ12" i="30"/>
  <c r="BR12" i="30"/>
  <c r="BU12" i="30" a="1"/>
  <c r="BY12" i="30"/>
  <c r="BZ12" i="30"/>
  <c r="BI13" i="30"/>
  <c r="BJ13" i="30"/>
  <c r="BQ13" i="30"/>
  <c r="BR13" i="30"/>
  <c r="BU13" i="30" a="1"/>
  <c r="BY13" i="30"/>
  <c r="BZ13" i="30"/>
  <c r="BI14" i="30"/>
  <c r="BJ14" i="30"/>
  <c r="BQ14" i="30"/>
  <c r="BR14" i="30"/>
  <c r="BU14" i="30" a="1"/>
  <c r="BY14" i="30"/>
  <c r="BZ14" i="30"/>
  <c r="BI15" i="30"/>
  <c r="BJ15" i="30"/>
  <c r="BQ15" i="30"/>
  <c r="BR15" i="30"/>
  <c r="BU15" i="30" a="1"/>
  <c r="BY15" i="30"/>
  <c r="BZ15" i="30"/>
  <c r="BI16" i="30"/>
  <c r="BJ16" i="30"/>
  <c r="BQ16" i="30"/>
  <c r="BR16" i="30"/>
  <c r="BU16" i="30" a="1"/>
  <c r="BY16" i="30"/>
  <c r="BZ16" i="30"/>
  <c r="BI17" i="30"/>
  <c r="BJ17" i="30"/>
  <c r="BQ17" i="30"/>
  <c r="BR17" i="30"/>
  <c r="BU17" i="30" a="1"/>
  <c r="BY17" i="30"/>
  <c r="BZ17" i="30"/>
  <c r="BI18" i="30"/>
  <c r="BJ18" i="30"/>
  <c r="BQ18" i="30"/>
  <c r="BR18" i="30"/>
  <c r="BU18" i="30" a="1"/>
  <c r="BY18" i="30"/>
  <c r="BZ18" i="30"/>
  <c r="BI19" i="30"/>
  <c r="BJ19" i="30"/>
  <c r="BQ19" i="30"/>
  <c r="BR19" i="30"/>
  <c r="BU19" i="30" a="1"/>
  <c r="BY19" i="30"/>
  <c r="BZ19" i="30"/>
  <c r="BI20" i="30"/>
  <c r="BJ20" i="30"/>
  <c r="BQ20" i="30"/>
  <c r="BR20" i="30"/>
  <c r="BU20" i="30" a="1"/>
  <c r="BY20" i="30"/>
  <c r="BZ20" i="30"/>
  <c r="BI21" i="30"/>
  <c r="BJ21" i="30"/>
  <c r="BQ21" i="30"/>
  <c r="BR21" i="30"/>
  <c r="BU21" i="30" a="1"/>
  <c r="BY21" i="30"/>
  <c r="BZ21" i="30"/>
  <c r="BI22" i="30"/>
  <c r="BJ22" i="30"/>
  <c r="BQ22" i="30"/>
  <c r="BR22" i="30"/>
  <c r="BU22" i="30" a="1"/>
  <c r="BY22" i="30"/>
  <c r="BZ22" i="30"/>
  <c r="BI23" i="30"/>
  <c r="BJ23" i="30"/>
  <c r="BQ23" i="30"/>
  <c r="BR23" i="30"/>
  <c r="BU23" i="30" a="1"/>
  <c r="BY23" i="30"/>
  <c r="BZ23" i="30"/>
  <c r="BI24" i="30"/>
  <c r="BJ24" i="30"/>
  <c r="BQ24" i="30"/>
  <c r="BR24" i="30"/>
  <c r="BU24" i="30" a="1"/>
  <c r="BY24" i="30"/>
  <c r="BZ24" i="30"/>
  <c r="BI25" i="30"/>
  <c r="BJ25" i="30"/>
  <c r="BQ25" i="30"/>
  <c r="BR25" i="30"/>
  <c r="BU25" i="30" a="1"/>
  <c r="BY25" i="30"/>
  <c r="BZ25" i="30"/>
  <c r="BI26" i="30"/>
  <c r="BJ26" i="30"/>
  <c r="BQ26" i="30"/>
  <c r="BR26" i="30"/>
  <c r="BU26" i="30" a="1"/>
  <c r="BY26" i="30"/>
  <c r="BZ26" i="30"/>
  <c r="BI27" i="30"/>
  <c r="BJ27" i="30"/>
  <c r="BQ27" i="30"/>
  <c r="BR27" i="30"/>
  <c r="BU27" i="30" a="1"/>
  <c r="BY27" i="30"/>
  <c r="BZ27" i="30"/>
  <c r="BI28" i="30"/>
  <c r="BJ28" i="30"/>
  <c r="BQ28" i="30"/>
  <c r="BR28" i="30"/>
  <c r="BU28" i="30" a="1"/>
  <c r="BY28" i="30"/>
  <c r="BZ28" i="30"/>
  <c r="BI29" i="30"/>
  <c r="BJ29" i="30"/>
  <c r="BQ29" i="30"/>
  <c r="BR29" i="30"/>
  <c r="BU29" i="30" a="1"/>
  <c r="BY29" i="30"/>
  <c r="BZ29" i="30"/>
  <c r="BI30" i="30"/>
  <c r="BJ30" i="30"/>
  <c r="BQ30" i="30"/>
  <c r="BR30" i="30"/>
  <c r="BU30" i="30" a="1"/>
  <c r="BY30" i="30"/>
  <c r="BZ30" i="30"/>
  <c r="BI31" i="30"/>
  <c r="BJ31" i="30"/>
  <c r="BQ31" i="30"/>
  <c r="BR31" i="30"/>
  <c r="BU31" i="30" a="1"/>
  <c r="BY31" i="30"/>
  <c r="BZ31" i="30"/>
  <c r="BI32" i="30"/>
  <c r="BJ32" i="30"/>
  <c r="BQ32" i="30"/>
  <c r="BR32" i="30"/>
  <c r="BU32" i="30" a="1"/>
  <c r="BY32" i="30"/>
  <c r="BZ32" i="30"/>
  <c r="BI33" i="30"/>
  <c r="BJ33" i="30"/>
  <c r="BQ33" i="30"/>
  <c r="BR33" i="30"/>
  <c r="BU33" i="30" a="1"/>
  <c r="BY33" i="30"/>
  <c r="BZ33" i="30"/>
  <c r="BI34" i="30"/>
  <c r="BJ34" i="30"/>
  <c r="BQ34" i="30"/>
  <c r="BR34" i="30"/>
  <c r="BU34" i="30" a="1"/>
  <c r="BY34" i="30"/>
  <c r="BZ34" i="30"/>
  <c r="BI35" i="30"/>
  <c r="BJ35" i="30"/>
  <c r="BQ35" i="30"/>
  <c r="BR35" i="30"/>
  <c r="BU35" i="30" a="1"/>
  <c r="BY35" i="30"/>
  <c r="BZ35" i="30"/>
  <c r="BI36" i="30"/>
  <c r="BJ36" i="30"/>
  <c r="BQ36" i="30"/>
  <c r="BR36" i="30"/>
  <c r="BU36" i="30" a="1"/>
  <c r="BY36" i="30"/>
  <c r="BZ36" i="30"/>
  <c r="BI37" i="30"/>
  <c r="BJ37" i="30"/>
  <c r="BQ37" i="30"/>
  <c r="BR37" i="30"/>
  <c r="BU37" i="30" a="1"/>
  <c r="BY37" i="30"/>
  <c r="BZ37" i="30"/>
  <c r="BI38" i="30"/>
  <c r="BJ38" i="30"/>
  <c r="BQ38" i="30"/>
  <c r="BR38" i="30"/>
  <c r="BU38" i="30" a="1"/>
  <c r="BY38" i="30"/>
  <c r="BZ38" i="30"/>
  <c r="BI39" i="30"/>
  <c r="BJ39" i="30"/>
  <c r="BQ39" i="30"/>
  <c r="BR39" i="30"/>
  <c r="BU39" i="30" a="1"/>
  <c r="BY39" i="30"/>
  <c r="BZ39" i="30"/>
  <c r="BI40" i="30"/>
  <c r="BJ40" i="30"/>
  <c r="BQ40" i="30"/>
  <c r="BR40" i="30"/>
  <c r="BU40" i="30" a="1"/>
  <c r="BY40" i="30"/>
  <c r="BZ40" i="30"/>
  <c r="BI41" i="30"/>
  <c r="BJ41" i="30"/>
  <c r="BQ41" i="30"/>
  <c r="BR41" i="30"/>
  <c r="BU41" i="30" a="1"/>
  <c r="BY41" i="30"/>
  <c r="BZ41" i="30"/>
  <c r="BI42" i="30"/>
  <c r="BJ42" i="30"/>
  <c r="BQ42" i="30"/>
  <c r="BR42" i="30"/>
  <c r="BU42" i="30" a="1"/>
  <c r="BY42" i="30"/>
  <c r="BZ42" i="30"/>
  <c r="BI43" i="30"/>
  <c r="BJ43" i="30"/>
  <c r="BQ43" i="30"/>
  <c r="BR43" i="30"/>
  <c r="BU43" i="30" a="1"/>
  <c r="BY43" i="30"/>
  <c r="BZ43" i="30"/>
  <c r="BI44" i="30"/>
  <c r="BJ44" i="30"/>
  <c r="BQ44" i="30"/>
  <c r="BR44" i="30"/>
  <c r="BU44" i="30" a="1"/>
  <c r="BY44" i="30"/>
  <c r="BZ44" i="30"/>
  <c r="BI45" i="30"/>
  <c r="BJ45" i="30"/>
  <c r="BQ45" i="30"/>
  <c r="BR45" i="30"/>
  <c r="BU45" i="30" a="1"/>
  <c r="BY45" i="30"/>
  <c r="BZ45" i="30"/>
  <c r="BI46" i="30"/>
  <c r="BJ46" i="30"/>
  <c r="BQ46" i="30"/>
  <c r="BR46" i="30"/>
  <c r="BU46" i="30" a="1"/>
  <c r="BY46" i="30"/>
  <c r="BZ46" i="30"/>
  <c r="BI47" i="30"/>
  <c r="BJ47" i="30"/>
  <c r="BQ47" i="30"/>
  <c r="BR47" i="30"/>
  <c r="BU47" i="30" a="1"/>
  <c r="BY47" i="30"/>
  <c r="BZ47" i="30"/>
  <c r="BI48" i="30"/>
  <c r="BJ48" i="30"/>
  <c r="BQ48" i="30"/>
  <c r="BR48" i="30"/>
  <c r="BU48" i="30" a="1"/>
  <c r="BY48" i="30"/>
  <c r="BZ48" i="30"/>
  <c r="BI49" i="30"/>
  <c r="BJ49" i="30"/>
  <c r="BQ49" i="30"/>
  <c r="BR49" i="30"/>
  <c r="BU49" i="30" a="1"/>
  <c r="BY49" i="30"/>
  <c r="BZ49" i="30"/>
  <c r="BI50" i="30"/>
  <c r="BJ50" i="30"/>
  <c r="BQ50" i="30"/>
  <c r="BR50" i="30"/>
  <c r="BU50" i="30" a="1"/>
  <c r="BY50" i="30"/>
  <c r="BZ50" i="30"/>
  <c r="BI51" i="30"/>
  <c r="BJ51" i="30"/>
  <c r="BQ51" i="30"/>
  <c r="BR51" i="30"/>
  <c r="BU51" i="30" a="1"/>
  <c r="BY51" i="30"/>
  <c r="BZ51" i="30"/>
  <c r="BI52" i="30"/>
  <c r="BJ52" i="30"/>
  <c r="BQ52" i="30"/>
  <c r="BR52" i="30"/>
  <c r="BU52" i="30" a="1"/>
  <c r="BY52" i="30"/>
  <c r="BZ52" i="30"/>
  <c r="BI53" i="30"/>
  <c r="BJ53" i="30"/>
  <c r="BQ53" i="30"/>
  <c r="BR53" i="30"/>
  <c r="BU53" i="30" a="1"/>
  <c r="BY53" i="30"/>
  <c r="BZ53" i="30"/>
  <c r="BI54" i="30"/>
  <c r="BJ54" i="30"/>
  <c r="BQ54" i="30"/>
  <c r="BR54" i="30"/>
  <c r="BU54" i="30" a="1"/>
  <c r="BY54" i="30"/>
  <c r="BZ54" i="30"/>
  <c r="BI55" i="30"/>
  <c r="BJ55" i="30"/>
  <c r="BQ55" i="30"/>
  <c r="BR55" i="30"/>
  <c r="BU55" i="30" a="1"/>
  <c r="BY55" i="30"/>
  <c r="BZ55" i="30"/>
  <c r="BI56" i="30"/>
  <c r="BJ56" i="30"/>
  <c r="BQ56" i="30"/>
  <c r="BR56" i="30"/>
  <c r="BU56" i="30" a="1"/>
  <c r="BY56" i="30"/>
  <c r="BZ56" i="30"/>
  <c r="BI57" i="30"/>
  <c r="BJ57" i="30"/>
  <c r="BQ57" i="30"/>
  <c r="BR57" i="30"/>
  <c r="BU57" i="30" a="1"/>
  <c r="BY57" i="30"/>
  <c r="BZ57" i="30"/>
  <c r="BI58" i="30"/>
  <c r="BJ58" i="30"/>
  <c r="BQ58" i="30"/>
  <c r="BR58" i="30"/>
  <c r="BU58" i="30" a="1"/>
  <c r="BY58" i="30"/>
  <c r="BZ58" i="30"/>
  <c r="BI59" i="30"/>
  <c r="BJ59" i="30"/>
  <c r="BQ59" i="30"/>
  <c r="BR59" i="30"/>
  <c r="BU59" i="30" a="1"/>
  <c r="BY59" i="30"/>
  <c r="BZ59" i="30"/>
  <c r="BI60" i="30"/>
  <c r="BJ60" i="30"/>
  <c r="BQ60" i="30"/>
  <c r="BR60" i="30"/>
  <c r="BU60" i="30" a="1"/>
  <c r="BY60" i="30"/>
  <c r="BZ60" i="30"/>
  <c r="BI61" i="30"/>
  <c r="BJ61" i="30"/>
  <c r="BQ61" i="30"/>
  <c r="BR61" i="30"/>
  <c r="BU61" i="30" a="1"/>
  <c r="BY61" i="30"/>
  <c r="BZ61" i="30"/>
  <c r="BI62" i="30"/>
  <c r="BJ62" i="30"/>
  <c r="BQ62" i="30"/>
  <c r="BR62" i="30"/>
  <c r="BU62" i="30" a="1"/>
  <c r="BY62" i="30"/>
  <c r="BZ62" i="30"/>
  <c r="BI63" i="30"/>
  <c r="BJ63" i="30"/>
  <c r="BQ63" i="30"/>
  <c r="BR63" i="30"/>
  <c r="BU63" i="30" a="1"/>
  <c r="BY63" i="30"/>
  <c r="BZ63" i="30"/>
  <c r="BI64" i="30"/>
  <c r="BJ64" i="30"/>
  <c r="BQ64" i="30"/>
  <c r="BR64" i="30"/>
  <c r="BU64" i="30" a="1"/>
  <c r="BY64" i="30"/>
  <c r="BZ64" i="30"/>
  <c r="BI65" i="30"/>
  <c r="BJ65" i="30"/>
  <c r="BQ65" i="30"/>
  <c r="BR65" i="30"/>
  <c r="BU65" i="30" a="1"/>
  <c r="BY65" i="30"/>
  <c r="BZ65" i="30"/>
  <c r="BI66" i="30"/>
  <c r="BJ66" i="30"/>
  <c r="BQ66" i="30"/>
  <c r="BR66" i="30"/>
  <c r="BU66" i="30" a="1"/>
  <c r="BY66" i="30"/>
  <c r="BZ66" i="30"/>
  <c r="BI67" i="30"/>
  <c r="BJ67" i="30"/>
  <c r="BQ67" i="30"/>
  <c r="BR67" i="30"/>
  <c r="BU67" i="30" a="1"/>
  <c r="BY67" i="30"/>
  <c r="BZ67" i="30"/>
  <c r="BI68" i="30"/>
  <c r="BJ68" i="30"/>
  <c r="BQ68" i="30"/>
  <c r="BR68" i="30"/>
  <c r="BU68" i="30" a="1"/>
  <c r="BY68" i="30"/>
  <c r="BZ68" i="30"/>
  <c r="BI69" i="30"/>
  <c r="BJ69" i="30"/>
  <c r="BQ69" i="30"/>
  <c r="BR69" i="30"/>
  <c r="BU69" i="30" a="1"/>
  <c r="BY69" i="30"/>
  <c r="BZ69" i="30"/>
  <c r="BI70" i="30"/>
  <c r="BJ70" i="30"/>
  <c r="BQ70" i="30"/>
  <c r="BR70" i="30"/>
  <c r="BU70" i="30" a="1"/>
  <c r="BY70" i="30"/>
  <c r="BZ70" i="30"/>
  <c r="BI71" i="30"/>
  <c r="BJ71" i="30"/>
  <c r="BQ71" i="30"/>
  <c r="BR71" i="30"/>
  <c r="BU71" i="30" a="1"/>
  <c r="BY71" i="30"/>
  <c r="BZ71" i="30"/>
  <c r="BI72" i="30"/>
  <c r="BJ72" i="30"/>
  <c r="BQ72" i="30"/>
  <c r="BR72" i="30"/>
  <c r="BU72" i="30" a="1"/>
  <c r="BY72" i="30"/>
  <c r="BZ72" i="30"/>
  <c r="BI73" i="30"/>
  <c r="BJ73" i="30"/>
  <c r="BQ73" i="30"/>
  <c r="BR73" i="30"/>
  <c r="BU73" i="30" a="1"/>
  <c r="BY73" i="30"/>
  <c r="BZ73" i="30"/>
  <c r="BI74" i="30"/>
  <c r="BJ74" i="30"/>
  <c r="BQ74" i="30"/>
  <c r="BR74" i="30"/>
  <c r="BU74" i="30" a="1"/>
  <c r="BY74" i="30"/>
  <c r="BZ74" i="30"/>
  <c r="BI75" i="30"/>
  <c r="BJ75" i="30"/>
  <c r="BQ75" i="30"/>
  <c r="BR75" i="30"/>
  <c r="BU75" i="30" a="1"/>
  <c r="BY75" i="30"/>
  <c r="BZ75" i="30"/>
  <c r="BI76" i="30"/>
  <c r="BJ76" i="30"/>
  <c r="BQ76" i="30"/>
  <c r="BR76" i="30"/>
  <c r="BU76" i="30" a="1"/>
  <c r="BY76" i="30"/>
  <c r="BZ76" i="30"/>
  <c r="BI77" i="30"/>
  <c r="BJ77" i="30"/>
  <c r="BQ77" i="30"/>
  <c r="BR77" i="30"/>
  <c r="BU77" i="30" a="1"/>
  <c r="BY77" i="30"/>
  <c r="BZ77" i="30"/>
  <c r="BI78" i="30"/>
  <c r="BJ78" i="30"/>
  <c r="BQ78" i="30"/>
  <c r="BR78" i="30"/>
  <c r="BU78" i="30" a="1"/>
  <c r="BY78" i="30"/>
  <c r="BZ78" i="30"/>
  <c r="BI79" i="30"/>
  <c r="BJ79" i="30"/>
  <c r="BQ79" i="30"/>
  <c r="BR79" i="30"/>
  <c r="BU79" i="30" a="1"/>
  <c r="BY79" i="30"/>
  <c r="BZ79" i="30"/>
  <c r="BI80" i="30"/>
  <c r="BJ80" i="30"/>
  <c r="BQ80" i="30"/>
  <c r="BR80" i="30"/>
  <c r="BU80" i="30" a="1"/>
  <c r="BY80" i="30"/>
  <c r="BZ80" i="30"/>
  <c r="BI81" i="30"/>
  <c r="BJ81" i="30"/>
  <c r="BQ81" i="30"/>
  <c r="BR81" i="30"/>
  <c r="BU81" i="30" a="1"/>
  <c r="BY81" i="30"/>
  <c r="BZ81" i="30"/>
  <c r="BI82" i="30"/>
  <c r="BJ82" i="30"/>
  <c r="BQ82" i="30"/>
  <c r="BR82" i="30"/>
  <c r="BU82" i="30" a="1"/>
  <c r="BY82" i="30"/>
  <c r="BZ82" i="30"/>
  <c r="BI83" i="30"/>
  <c r="BJ83" i="30"/>
  <c r="BQ83" i="30"/>
  <c r="BR83" i="30"/>
  <c r="BU83" i="30" a="1"/>
  <c r="BY83" i="30"/>
  <c r="BZ83" i="30"/>
  <c r="BI84" i="30"/>
  <c r="BJ84" i="30"/>
  <c r="BQ84" i="30"/>
  <c r="BR84" i="30"/>
  <c r="BU84" i="30" a="1"/>
  <c r="BY84" i="30"/>
  <c r="BZ84" i="30"/>
  <c r="BI85" i="30"/>
  <c r="BJ85" i="30"/>
  <c r="BQ85" i="30"/>
  <c r="BR85" i="30"/>
  <c r="BU85" i="30" a="1"/>
  <c r="BY85" i="30"/>
  <c r="BZ85" i="30"/>
  <c r="BI86" i="30"/>
  <c r="BJ86" i="30"/>
  <c r="BQ86" i="30"/>
  <c r="BR86" i="30"/>
  <c r="BU86" i="30" a="1"/>
  <c r="BY86" i="30"/>
  <c r="BZ86" i="30"/>
  <c r="BI87" i="30"/>
  <c r="BJ87" i="30"/>
  <c r="BQ87" i="30"/>
  <c r="BR87" i="30"/>
  <c r="BU87" i="30" a="1"/>
  <c r="BY87" i="30"/>
  <c r="BZ87" i="30"/>
  <c r="BI88" i="30"/>
  <c r="BJ88" i="30"/>
  <c r="BQ88" i="30"/>
  <c r="BR88" i="30"/>
  <c r="BU88" i="30" a="1"/>
  <c r="BY88" i="30"/>
  <c r="BZ88" i="30"/>
  <c r="BI89" i="30"/>
  <c r="BJ89" i="30"/>
  <c r="BQ89" i="30"/>
  <c r="BR89" i="30"/>
  <c r="BU89" i="30" a="1"/>
  <c r="BY89" i="30"/>
  <c r="BZ89" i="30"/>
  <c r="BI90" i="30"/>
  <c r="BJ90" i="30"/>
  <c r="BQ90" i="30"/>
  <c r="BR90" i="30"/>
  <c r="BU90" i="30" a="1"/>
  <c r="BY90" i="30"/>
  <c r="BZ90" i="30"/>
  <c r="BI91" i="30"/>
  <c r="BJ91" i="30"/>
  <c r="BQ91" i="30"/>
  <c r="BR91" i="30"/>
  <c r="BU91" i="30" a="1"/>
  <c r="BY91" i="30"/>
  <c r="BZ91" i="30"/>
  <c r="BI92" i="30"/>
  <c r="BJ92" i="30"/>
  <c r="BQ92" i="30"/>
  <c r="BR92" i="30"/>
  <c r="BU92" i="30" a="1"/>
  <c r="BY92" i="30"/>
  <c r="BZ92" i="30"/>
  <c r="BI93" i="30"/>
  <c r="BJ93" i="30"/>
  <c r="BQ93" i="30"/>
  <c r="BR93" i="30"/>
  <c r="BU93" i="30" a="1"/>
  <c r="BY93" i="30"/>
  <c r="BZ93" i="30"/>
  <c r="BI94" i="30"/>
  <c r="BJ94" i="30"/>
  <c r="BQ94" i="30"/>
  <c r="BR94" i="30"/>
  <c r="BU94" i="30" a="1"/>
  <c r="BY94" i="30"/>
  <c r="BZ94" i="30"/>
  <c r="BI95" i="30"/>
  <c r="BJ95" i="30"/>
  <c r="BQ95" i="30"/>
  <c r="BR95" i="30"/>
  <c r="BU95" i="30" a="1"/>
  <c r="BY95" i="30"/>
  <c r="BZ95" i="30"/>
  <c r="BI96" i="30"/>
  <c r="BJ96" i="30"/>
  <c r="BQ96" i="30"/>
  <c r="BR96" i="30"/>
  <c r="BU96" i="30" a="1"/>
  <c r="BY96" i="30"/>
  <c r="BZ96" i="30"/>
  <c r="BI97" i="30"/>
  <c r="BJ97" i="30"/>
  <c r="BQ97" i="30"/>
  <c r="BR97" i="30"/>
  <c r="BU97" i="30" a="1"/>
  <c r="BY97" i="30"/>
  <c r="BZ97" i="30"/>
  <c r="BI98" i="30"/>
  <c r="BJ98" i="30"/>
  <c r="BQ98" i="30"/>
  <c r="BR98" i="30"/>
  <c r="BU98" i="30" a="1"/>
  <c r="BY98" i="30"/>
  <c r="BZ98" i="30"/>
  <c r="BI99" i="30"/>
  <c r="BJ99" i="30"/>
  <c r="BQ99" i="30"/>
  <c r="BR99" i="30"/>
  <c r="BU99" i="30" a="1"/>
  <c r="BY99" i="30"/>
  <c r="BZ99" i="30"/>
  <c r="BI100" i="30"/>
  <c r="BJ100" i="30"/>
  <c r="BQ100" i="30"/>
  <c r="BR100" i="30"/>
  <c r="BU100" i="30" a="1"/>
  <c r="BY100" i="30"/>
  <c r="BZ100" i="30"/>
  <c r="BI101" i="30"/>
  <c r="BJ101" i="30"/>
  <c r="BQ101" i="30"/>
  <c r="BR101" i="30"/>
  <c r="BU101" i="30" a="1"/>
  <c r="BY101" i="30"/>
  <c r="BZ101" i="30"/>
  <c r="BI102" i="30"/>
  <c r="BJ102" i="30"/>
  <c r="BQ102" i="30"/>
  <c r="BR102" i="30"/>
  <c r="BU102" i="30" a="1"/>
  <c r="BY102" i="30"/>
  <c r="BZ102" i="30"/>
  <c r="BI103" i="30"/>
  <c r="BJ103" i="30"/>
  <c r="BQ103" i="30"/>
  <c r="BR103" i="30"/>
  <c r="BU103" i="30" a="1"/>
  <c r="BY103" i="30"/>
  <c r="BZ103" i="30"/>
  <c r="BI104" i="30"/>
  <c r="BJ104" i="30"/>
  <c r="BQ104" i="30"/>
  <c r="BR104" i="30"/>
  <c r="BU104" i="30" a="1"/>
  <c r="BY104" i="30"/>
  <c r="BZ104" i="30"/>
  <c r="BI105" i="30"/>
  <c r="BJ105" i="30"/>
  <c r="BQ105" i="30"/>
  <c r="BR105" i="30"/>
  <c r="BU105" i="30" a="1"/>
  <c r="BY105" i="30"/>
  <c r="BZ105" i="30"/>
  <c r="BI106" i="30"/>
  <c r="BJ106" i="30"/>
  <c r="BQ106" i="30"/>
  <c r="BR106" i="30"/>
  <c r="BU106" i="30" a="1"/>
  <c r="BY106" i="30"/>
  <c r="BZ106" i="30"/>
  <c r="BI107" i="30"/>
  <c r="BJ107" i="30"/>
  <c r="BQ107" i="30"/>
  <c r="BR107" i="30"/>
  <c r="BU107" i="30" a="1"/>
  <c r="BY107" i="30"/>
  <c r="BZ107" i="30"/>
  <c r="BI108" i="30"/>
  <c r="BJ108" i="30"/>
  <c r="BQ108" i="30"/>
  <c r="BR108" i="30"/>
  <c r="BU108" i="30" a="1"/>
  <c r="BY108" i="30"/>
  <c r="BZ108" i="30"/>
  <c r="BI109" i="30"/>
  <c r="BJ109" i="30"/>
  <c r="BQ109" i="30"/>
  <c r="BR109" i="30"/>
  <c r="BU109" i="30" a="1"/>
  <c r="BY109" i="30"/>
  <c r="BZ109" i="30"/>
  <c r="BI110" i="30"/>
  <c r="BJ110" i="30"/>
  <c r="BQ110" i="30"/>
  <c r="BR110" i="30"/>
  <c r="BU110" i="30" a="1"/>
  <c r="BY110" i="30"/>
  <c r="BZ110" i="30"/>
  <c r="BI111" i="30"/>
  <c r="BJ111" i="30"/>
  <c r="BQ111" i="30"/>
  <c r="BR111" i="30"/>
  <c r="BU111" i="30" a="1"/>
  <c r="BY111" i="30"/>
  <c r="BZ111" i="30"/>
  <c r="BI112" i="30"/>
  <c r="BJ112" i="30"/>
  <c r="BQ112" i="30"/>
  <c r="BR112" i="30"/>
  <c r="BU112" i="30" a="1"/>
  <c r="BY112" i="30"/>
  <c r="BZ112" i="30"/>
  <c r="BI113" i="30"/>
  <c r="BJ113" i="30"/>
  <c r="BQ113" i="30"/>
  <c r="BR113" i="30"/>
  <c r="BU113" i="30" a="1"/>
  <c r="BY113" i="30"/>
  <c r="BZ113" i="30"/>
  <c r="BI114" i="30"/>
  <c r="BJ114" i="30"/>
  <c r="BQ114" i="30"/>
  <c r="BR114" i="30"/>
  <c r="BU114" i="30" a="1"/>
  <c r="BY114" i="30"/>
  <c r="BZ114" i="30"/>
  <c r="BI115" i="30"/>
  <c r="BJ115" i="30"/>
  <c r="BQ115" i="30"/>
  <c r="BR115" i="30"/>
  <c r="BU115" i="30" a="1"/>
  <c r="BY115" i="30"/>
  <c r="BZ115" i="30"/>
  <c r="BI116" i="30"/>
  <c r="BJ116" i="30"/>
  <c r="BQ116" i="30"/>
  <c r="BR116" i="30"/>
  <c r="BU116" i="30" a="1"/>
  <c r="BY116" i="30"/>
  <c r="BZ116" i="30"/>
  <c r="BI117" i="30"/>
  <c r="BJ117" i="30"/>
  <c r="BQ117" i="30"/>
  <c r="BR117" i="30"/>
  <c r="BU117" i="30" a="1"/>
  <c r="BY117" i="30"/>
  <c r="BZ117" i="30"/>
  <c r="BI118" i="30"/>
  <c r="BJ118" i="30"/>
  <c r="BQ118" i="30"/>
  <c r="BR118" i="30"/>
  <c r="BU118" i="30" a="1"/>
  <c r="BY118" i="30"/>
  <c r="BZ118" i="30"/>
  <c r="BI119" i="30"/>
  <c r="BJ119" i="30"/>
  <c r="BQ119" i="30"/>
  <c r="BR119" i="30"/>
  <c r="BU119" i="30" a="1"/>
  <c r="BY119" i="30"/>
  <c r="BZ119" i="30"/>
  <c r="BI120" i="30"/>
  <c r="BJ120" i="30"/>
  <c r="BQ120" i="30"/>
  <c r="BR120" i="30"/>
  <c r="BU120" i="30" a="1"/>
  <c r="BY120" i="30"/>
  <c r="BZ120" i="30"/>
  <c r="BI121" i="30"/>
  <c r="BJ121" i="30"/>
  <c r="BQ121" i="30"/>
  <c r="BR121" i="30"/>
  <c r="BU121" i="30" a="1"/>
  <c r="BY121" i="30"/>
  <c r="BZ121" i="30"/>
  <c r="BG122" i="30"/>
  <c r="BH122" i="30"/>
  <c r="BI122" i="30"/>
  <c r="BJ122" i="30"/>
  <c r="BK122" i="30"/>
  <c r="BL122" i="30"/>
  <c r="BO122" i="30"/>
  <c r="BP122" i="30"/>
  <c r="BQ122" i="30"/>
  <c r="BR122" i="30"/>
  <c r="BS122" i="30"/>
  <c r="BT122" i="30"/>
  <c r="BU122" i="30" a="1"/>
  <c r="BW122" i="30"/>
  <c r="BX122" i="30"/>
  <c r="BY122" i="30"/>
  <c r="BZ122" i="30"/>
  <c r="CA122" i="30"/>
  <c r="CB122" i="30"/>
  <c r="BG123" i="30"/>
  <c r="BH123" i="30"/>
  <c r="BI123" i="30"/>
  <c r="BJ123" i="30"/>
  <c r="BK123" i="30"/>
  <c r="BL123" i="30"/>
  <c r="BO123" i="30"/>
  <c r="BP123" i="30"/>
  <c r="BQ123" i="30"/>
  <c r="BR123" i="30"/>
  <c r="BS123" i="30"/>
  <c r="BT123" i="30"/>
  <c r="BU123" i="30" a="1"/>
  <c r="BW123" i="30"/>
  <c r="BX123" i="30"/>
  <c r="BY123" i="30"/>
  <c r="BZ123" i="30"/>
  <c r="CA123" i="30"/>
  <c r="CB123" i="30"/>
  <c r="BG124" i="30"/>
  <c r="BH124" i="30"/>
  <c r="BI124" i="30"/>
  <c r="BJ124" i="30"/>
  <c r="BK124" i="30"/>
  <c r="BL124" i="30"/>
  <c r="BO124" i="30"/>
  <c r="BP124" i="30"/>
  <c r="BQ124" i="30"/>
  <c r="BR124" i="30"/>
  <c r="BS124" i="30"/>
  <c r="BT124" i="30"/>
  <c r="BU124" i="30" a="1"/>
  <c r="BW124" i="30"/>
  <c r="BX124" i="30"/>
  <c r="BY124" i="30"/>
  <c r="BZ124" i="30"/>
  <c r="CA124" i="30"/>
  <c r="CB124" i="30"/>
  <c r="BG125" i="30"/>
  <c r="BH125" i="30"/>
  <c r="BI125" i="30"/>
  <c r="BJ125" i="30"/>
  <c r="BK125" i="30"/>
  <c r="BL125" i="30"/>
  <c r="BO125" i="30"/>
  <c r="BP125" i="30"/>
  <c r="BQ125" i="30"/>
  <c r="BR125" i="30"/>
  <c r="BS125" i="30"/>
  <c r="BT125" i="30"/>
  <c r="BU125" i="30" a="1"/>
  <c r="BW125" i="30"/>
  <c r="BX125" i="30"/>
  <c r="BY125" i="30"/>
  <c r="BZ125" i="30"/>
  <c r="CA125" i="30"/>
  <c r="CB125" i="30"/>
  <c r="BG126" i="30"/>
  <c r="BH126" i="30"/>
  <c r="BI126" i="30"/>
  <c r="BJ126" i="30"/>
  <c r="BK126" i="30"/>
  <c r="BL126" i="30"/>
  <c r="BO126" i="30"/>
  <c r="BP126" i="30"/>
  <c r="BQ126" i="30"/>
  <c r="BR126" i="30"/>
  <c r="BS126" i="30"/>
  <c r="BT126" i="30"/>
  <c r="BU126" i="30" a="1"/>
  <c r="BW126" i="30"/>
  <c r="BX126" i="30"/>
  <c r="BY126" i="30"/>
  <c r="BZ126" i="30"/>
  <c r="CA126" i="30"/>
  <c r="CB126" i="30"/>
  <c r="BG127" i="30"/>
  <c r="BH127" i="30"/>
  <c r="BI127" i="30"/>
  <c r="BJ127" i="30"/>
  <c r="BK127" i="30"/>
  <c r="BL127" i="30"/>
  <c r="BO127" i="30"/>
  <c r="BP127" i="30"/>
  <c r="BQ127" i="30"/>
  <c r="BR127" i="30"/>
  <c r="BS127" i="30"/>
  <c r="BT127" i="30"/>
  <c r="BU127" i="30" a="1"/>
  <c r="BW127" i="30"/>
  <c r="BX127" i="30"/>
  <c r="BY127" i="30"/>
  <c r="BZ127" i="30"/>
  <c r="CA127" i="30"/>
  <c r="CB127" i="30"/>
  <c r="BG128" i="30"/>
  <c r="BH128" i="30"/>
  <c r="BI128" i="30"/>
  <c r="BJ128" i="30"/>
  <c r="BK128" i="30"/>
  <c r="BL128" i="30"/>
  <c r="BO128" i="30"/>
  <c r="BP128" i="30"/>
  <c r="BQ128" i="30"/>
  <c r="BR128" i="30"/>
  <c r="BS128" i="30"/>
  <c r="BT128" i="30"/>
  <c r="BU128" i="30" a="1"/>
  <c r="BW128" i="30"/>
  <c r="BX128" i="30"/>
  <c r="BY128" i="30"/>
  <c r="BZ128" i="30"/>
  <c r="CA128" i="30"/>
  <c r="CB128" i="30"/>
  <c r="BG129" i="30"/>
  <c r="BH129" i="30"/>
  <c r="BI129" i="30"/>
  <c r="BJ129" i="30"/>
  <c r="BK129" i="30"/>
  <c r="BL129" i="30"/>
  <c r="BO129" i="30"/>
  <c r="BP129" i="30"/>
  <c r="BQ129" i="30"/>
  <c r="BR129" i="30"/>
  <c r="BS129" i="30"/>
  <c r="BT129" i="30"/>
  <c r="BU129" i="30" a="1"/>
  <c r="BW129" i="30"/>
  <c r="BX129" i="30"/>
  <c r="BY129" i="30"/>
  <c r="BZ129" i="30"/>
  <c r="CA129" i="30"/>
  <c r="CB129" i="30"/>
  <c r="BG130" i="30"/>
  <c r="BH130" i="30"/>
  <c r="BI130" i="30"/>
  <c r="BJ130" i="30"/>
  <c r="BK130" i="30"/>
  <c r="BL130" i="30"/>
  <c r="BO130" i="30"/>
  <c r="BP130" i="30"/>
  <c r="BQ130" i="30"/>
  <c r="BR130" i="30"/>
  <c r="BS130" i="30"/>
  <c r="BT130" i="30"/>
  <c r="BU130" i="30" a="1"/>
  <c r="BW130" i="30"/>
  <c r="BX130" i="30"/>
  <c r="BY130" i="30"/>
  <c r="BZ130" i="30"/>
  <c r="CA130" i="30"/>
  <c r="CB130" i="30"/>
  <c r="BG131" i="30"/>
  <c r="BH131" i="30"/>
  <c r="BI131" i="30"/>
  <c r="BJ131" i="30"/>
  <c r="BK131" i="30"/>
  <c r="BL131" i="30"/>
  <c r="BO131" i="30"/>
  <c r="BP131" i="30"/>
  <c r="BQ131" i="30"/>
  <c r="BR131" i="30"/>
  <c r="BS131" i="30"/>
  <c r="BT131" i="30"/>
  <c r="BU131" i="30" a="1"/>
  <c r="BW131" i="30"/>
  <c r="BX131" i="30"/>
  <c r="BY131" i="30"/>
  <c r="BZ131" i="30"/>
  <c r="CA131" i="30"/>
  <c r="CB131" i="30"/>
  <c r="BG132" i="30"/>
  <c r="BH132" i="30"/>
  <c r="BI132" i="30"/>
  <c r="BJ132" i="30"/>
  <c r="BK132" i="30"/>
  <c r="BL132" i="30"/>
  <c r="BO132" i="30"/>
  <c r="BP132" i="30"/>
  <c r="BQ132" i="30"/>
  <c r="BR132" i="30"/>
  <c r="BS132" i="30"/>
  <c r="BT132" i="30"/>
  <c r="BU132" i="30" a="1"/>
  <c r="BW132" i="30"/>
  <c r="BX132" i="30"/>
  <c r="BY132" i="30"/>
  <c r="BZ132" i="30"/>
  <c r="CA132" i="30"/>
  <c r="CB132" i="30"/>
  <c r="BG133" i="30"/>
  <c r="BH133" i="30"/>
  <c r="BI133" i="30"/>
  <c r="BJ133" i="30"/>
  <c r="BK133" i="30"/>
  <c r="BL133" i="30"/>
  <c r="BO133" i="30"/>
  <c r="BP133" i="30"/>
  <c r="BQ133" i="30"/>
  <c r="BR133" i="30"/>
  <c r="BS133" i="30"/>
  <c r="BT133" i="30"/>
  <c r="BU133" i="30" a="1"/>
  <c r="BW133" i="30"/>
  <c r="BX133" i="30"/>
  <c r="BY133" i="30"/>
  <c r="BZ133" i="30"/>
  <c r="CA133" i="30"/>
  <c r="CB133" i="30"/>
  <c r="BG134" i="30"/>
  <c r="BH134" i="30"/>
  <c r="BI134" i="30"/>
  <c r="BJ134" i="30"/>
  <c r="BK134" i="30"/>
  <c r="BL134" i="30"/>
  <c r="BO134" i="30"/>
  <c r="BP134" i="30"/>
  <c r="BQ134" i="30"/>
  <c r="BR134" i="30"/>
  <c r="BS134" i="30"/>
  <c r="BT134" i="30"/>
  <c r="BU134" i="30" a="1"/>
  <c r="BW134" i="30"/>
  <c r="BX134" i="30"/>
  <c r="BY134" i="30"/>
  <c r="BZ134" i="30"/>
  <c r="CA134" i="30"/>
  <c r="CB134" i="30"/>
  <c r="BG135" i="30"/>
  <c r="BH135" i="30"/>
  <c r="BI135" i="30"/>
  <c r="BJ135" i="30"/>
  <c r="BK135" i="30"/>
  <c r="BL135" i="30"/>
  <c r="BO135" i="30"/>
  <c r="BP135" i="30"/>
  <c r="BQ135" i="30"/>
  <c r="BR135" i="30"/>
  <c r="BS135" i="30"/>
  <c r="BT135" i="30"/>
  <c r="BU135" i="30" a="1"/>
  <c r="BW135" i="30"/>
  <c r="BX135" i="30"/>
  <c r="BY135" i="30"/>
  <c r="BZ135" i="30"/>
  <c r="CA135" i="30"/>
  <c r="CB135" i="30"/>
  <c r="BG136" i="30"/>
  <c r="BH136" i="30"/>
  <c r="BI136" i="30"/>
  <c r="BJ136" i="30"/>
  <c r="BK136" i="30"/>
  <c r="BL136" i="30"/>
  <c r="BO136" i="30"/>
  <c r="BP136" i="30"/>
  <c r="BQ136" i="30"/>
  <c r="BR136" i="30"/>
  <c r="BS136" i="30"/>
  <c r="BT136" i="30"/>
  <c r="BU136" i="30" a="1"/>
  <c r="BW136" i="30"/>
  <c r="BX136" i="30"/>
  <c r="BY136" i="30"/>
  <c r="BZ136" i="30"/>
  <c r="CA136" i="30"/>
  <c r="CB136" i="30"/>
  <c r="BG137" i="30"/>
  <c r="BH137" i="30"/>
  <c r="BI137" i="30"/>
  <c r="BJ137" i="30"/>
  <c r="BK137" i="30"/>
  <c r="BL137" i="30"/>
  <c r="BO137" i="30"/>
  <c r="BP137" i="30"/>
  <c r="BQ137" i="30"/>
  <c r="BR137" i="30"/>
  <c r="BS137" i="30"/>
  <c r="BT137" i="30"/>
  <c r="BU137" i="30" a="1"/>
  <c r="BW137" i="30"/>
  <c r="BX137" i="30"/>
  <c r="BY137" i="30"/>
  <c r="BZ137" i="30"/>
  <c r="CA137" i="30"/>
  <c r="CB137" i="30"/>
  <c r="BG138" i="30"/>
  <c r="BH138" i="30"/>
  <c r="BI138" i="30"/>
  <c r="BJ138" i="30"/>
  <c r="BK138" i="30"/>
  <c r="BL138" i="30"/>
  <c r="BO138" i="30"/>
  <c r="BP138" i="30"/>
  <c r="BQ138" i="30"/>
  <c r="BR138" i="30"/>
  <c r="BS138" i="30"/>
  <c r="BT138" i="30"/>
  <c r="BU138" i="30" a="1"/>
  <c r="BW138" i="30"/>
  <c r="BX138" i="30"/>
  <c r="BY138" i="30"/>
  <c r="BZ138" i="30"/>
  <c r="CA138" i="30"/>
  <c r="CB138" i="30"/>
  <c r="BG139" i="30"/>
  <c r="BH139" i="30"/>
  <c r="BI139" i="30"/>
  <c r="BJ139" i="30"/>
  <c r="BK139" i="30"/>
  <c r="BL139" i="30"/>
  <c r="BO139" i="30"/>
  <c r="BP139" i="30"/>
  <c r="BQ139" i="30"/>
  <c r="BR139" i="30"/>
  <c r="BS139" i="30"/>
  <c r="BT139" i="30"/>
  <c r="BU139" i="30" a="1"/>
  <c r="BW139" i="30"/>
  <c r="BX139" i="30"/>
  <c r="BY139" i="30"/>
  <c r="BZ139" i="30"/>
  <c r="CA139" i="30"/>
  <c r="CB139" i="30"/>
  <c r="BG140" i="30"/>
  <c r="BH140" i="30"/>
  <c r="BI140" i="30"/>
  <c r="BJ140" i="30"/>
  <c r="BK140" i="30"/>
  <c r="BL140" i="30"/>
  <c r="BO140" i="30"/>
  <c r="BP140" i="30"/>
  <c r="BQ140" i="30"/>
  <c r="BR140" i="30"/>
  <c r="BS140" i="30"/>
  <c r="BT140" i="30"/>
  <c r="BU140" i="30" a="1"/>
  <c r="BW140" i="30"/>
  <c r="BX140" i="30"/>
  <c r="BY140" i="30"/>
  <c r="BZ140" i="30"/>
  <c r="CA140" i="30"/>
  <c r="CB140" i="30"/>
  <c r="BG141" i="30"/>
  <c r="BH141" i="30"/>
  <c r="BI141" i="30"/>
  <c r="BJ141" i="30"/>
  <c r="BK141" i="30"/>
  <c r="BL141" i="30"/>
  <c r="BO141" i="30"/>
  <c r="BP141" i="30"/>
  <c r="BQ141" i="30"/>
  <c r="BR141" i="30"/>
  <c r="BS141" i="30"/>
  <c r="BT141" i="30"/>
  <c r="BU141" i="30" a="1"/>
  <c r="BW141" i="30"/>
  <c r="BX141" i="30"/>
  <c r="BY141" i="30"/>
  <c r="BZ141" i="30"/>
  <c r="CA141" i="30"/>
  <c r="CB141" i="30"/>
  <c r="BG142" i="30"/>
  <c r="BH142" i="30"/>
  <c r="BI142" i="30"/>
  <c r="BJ142" i="30"/>
  <c r="BK142" i="30"/>
  <c r="BL142" i="30"/>
  <c r="BO142" i="30"/>
  <c r="BP142" i="30"/>
  <c r="BQ142" i="30"/>
  <c r="BR142" i="30"/>
  <c r="BS142" i="30"/>
  <c r="BT142" i="30"/>
  <c r="BU142" i="30" a="1"/>
  <c r="BW142" i="30"/>
  <c r="BX142" i="30"/>
  <c r="BY142" i="30"/>
  <c r="BZ142" i="30"/>
  <c r="CA142" i="30"/>
  <c r="CB142" i="30"/>
  <c r="BG143" i="30"/>
  <c r="BH143" i="30"/>
  <c r="BI143" i="30"/>
  <c r="BJ143" i="30"/>
  <c r="BK143" i="30"/>
  <c r="BL143" i="30"/>
  <c r="BO143" i="30"/>
  <c r="BP143" i="30"/>
  <c r="BQ143" i="30"/>
  <c r="BR143" i="30"/>
  <c r="BS143" i="30"/>
  <c r="BT143" i="30"/>
  <c r="BU143" i="30" a="1"/>
  <c r="BW143" i="30"/>
  <c r="BX143" i="30"/>
  <c r="BY143" i="30"/>
  <c r="BZ143" i="30"/>
  <c r="CA143" i="30"/>
  <c r="CB143" i="30"/>
  <c r="BG144" i="30"/>
  <c r="BH144" i="30"/>
  <c r="BI144" i="30"/>
  <c r="BJ144" i="30"/>
  <c r="BK144" i="30"/>
  <c r="BL144" i="30"/>
  <c r="BO144" i="30"/>
  <c r="BP144" i="30"/>
  <c r="BQ144" i="30"/>
  <c r="BR144" i="30"/>
  <c r="BS144" i="30"/>
  <c r="BT144" i="30"/>
  <c r="BU144" i="30" a="1"/>
  <c r="BW144" i="30"/>
  <c r="BX144" i="30"/>
  <c r="BY144" i="30"/>
  <c r="BZ144" i="30"/>
  <c r="CA144" i="30"/>
  <c r="CB144" i="30"/>
  <c r="BG145" i="30"/>
  <c r="BH145" i="30"/>
  <c r="BI145" i="30"/>
  <c r="BJ145" i="30"/>
  <c r="BK145" i="30"/>
  <c r="BL145" i="30"/>
  <c r="BO145" i="30"/>
  <c r="BP145" i="30"/>
  <c r="BQ145" i="30"/>
  <c r="BR145" i="30"/>
  <c r="BS145" i="30"/>
  <c r="BT145" i="30"/>
  <c r="BU145" i="30" a="1"/>
  <c r="BW145" i="30"/>
  <c r="BX145" i="30"/>
  <c r="BY145" i="30"/>
  <c r="BZ145" i="30"/>
  <c r="CA145" i="30"/>
  <c r="CB145" i="30"/>
  <c r="BG146" i="30"/>
  <c r="BH146" i="30"/>
  <c r="BI146" i="30"/>
  <c r="BJ146" i="30"/>
  <c r="BK146" i="30"/>
  <c r="BL146" i="30"/>
  <c r="BO146" i="30"/>
  <c r="BP146" i="30"/>
  <c r="BQ146" i="30"/>
  <c r="BR146" i="30"/>
  <c r="BS146" i="30"/>
  <c r="BT146" i="30"/>
  <c r="BU146" i="30" a="1"/>
  <c r="BW146" i="30"/>
  <c r="BX146" i="30"/>
  <c r="BY146" i="30"/>
  <c r="BZ146" i="30"/>
  <c r="CA146" i="30"/>
  <c r="CB146" i="30"/>
  <c r="BG147" i="30"/>
  <c r="BH147" i="30"/>
  <c r="BI147" i="30"/>
  <c r="BJ147" i="30"/>
  <c r="BK147" i="30"/>
  <c r="BL147" i="30"/>
  <c r="BO147" i="30"/>
  <c r="BP147" i="30"/>
  <c r="BQ147" i="30"/>
  <c r="BR147" i="30"/>
  <c r="BS147" i="30"/>
  <c r="BT147" i="30"/>
  <c r="BU147" i="30" a="1"/>
  <c r="BW147" i="30"/>
  <c r="BX147" i="30"/>
  <c r="BY147" i="30"/>
  <c r="BZ147" i="30"/>
  <c r="CA147" i="30"/>
  <c r="CB147" i="30"/>
  <c r="BG148" i="30"/>
  <c r="BH148" i="30"/>
  <c r="BI148" i="30"/>
  <c r="BJ148" i="30"/>
  <c r="BK148" i="30"/>
  <c r="BL148" i="30"/>
  <c r="BO148" i="30"/>
  <c r="BP148" i="30"/>
  <c r="BQ148" i="30"/>
  <c r="BR148" i="30"/>
  <c r="BS148" i="30"/>
  <c r="BT148" i="30"/>
  <c r="BU148" i="30" a="1"/>
  <c r="BW148" i="30"/>
  <c r="BX148" i="30"/>
  <c r="BY148" i="30"/>
  <c r="BZ148" i="30"/>
  <c r="CA148" i="30"/>
  <c r="CB148" i="30"/>
  <c r="BG149" i="30"/>
  <c r="BH149" i="30"/>
  <c r="BI149" i="30"/>
  <c r="BJ149" i="30"/>
  <c r="BK149" i="30"/>
  <c r="BL149" i="30"/>
  <c r="BO149" i="30"/>
  <c r="BP149" i="30"/>
  <c r="BQ149" i="30"/>
  <c r="BR149" i="30"/>
  <c r="BS149" i="30"/>
  <c r="BT149" i="30"/>
  <c r="BU149" i="30" a="1"/>
  <c r="BW149" i="30"/>
  <c r="BX149" i="30"/>
  <c r="BY149" i="30"/>
  <c r="BZ149" i="30"/>
  <c r="CA149" i="30"/>
  <c r="CB149" i="30"/>
  <c r="BG150" i="30"/>
  <c r="BH150" i="30"/>
  <c r="BI150" i="30"/>
  <c r="BJ150" i="30"/>
  <c r="BK150" i="30"/>
  <c r="BL150" i="30"/>
  <c r="BO150" i="30"/>
  <c r="BP150" i="30"/>
  <c r="BQ150" i="30"/>
  <c r="BR150" i="30"/>
  <c r="BS150" i="30"/>
  <c r="BT150" i="30"/>
  <c r="BU150" i="30" a="1"/>
  <c r="BW150" i="30"/>
  <c r="BX150" i="30"/>
  <c r="BY150" i="30"/>
  <c r="BZ150" i="30"/>
  <c r="CA150" i="30"/>
  <c r="CB150" i="30"/>
  <c r="BG151" i="30"/>
  <c r="BH151" i="30"/>
  <c r="BI151" i="30"/>
  <c r="BJ151" i="30"/>
  <c r="BK151" i="30"/>
  <c r="BL151" i="30"/>
  <c r="BO151" i="30"/>
  <c r="BP151" i="30"/>
  <c r="BQ151" i="30"/>
  <c r="BR151" i="30"/>
  <c r="BS151" i="30"/>
  <c r="BT151" i="30"/>
  <c r="BU151" i="30" a="1"/>
  <c r="BW151" i="30"/>
  <c r="BX151" i="30"/>
  <c r="BY151" i="30"/>
  <c r="BZ151" i="30"/>
  <c r="CA151" i="30"/>
  <c r="CB151" i="30"/>
  <c r="BG152" i="30"/>
  <c r="BH152" i="30"/>
  <c r="BI152" i="30"/>
  <c r="BJ152" i="30"/>
  <c r="BK152" i="30"/>
  <c r="BL152" i="30"/>
  <c r="BO152" i="30"/>
  <c r="BP152" i="30"/>
  <c r="BQ152" i="30"/>
  <c r="BR152" i="30"/>
  <c r="BS152" i="30"/>
  <c r="BT152" i="30"/>
  <c r="BU152" i="30" a="1"/>
  <c r="BW152" i="30"/>
  <c r="BX152" i="30"/>
  <c r="BY152" i="30"/>
  <c r="BZ152" i="30"/>
  <c r="CA152" i="30"/>
  <c r="CB152" i="30"/>
  <c r="BG153" i="30"/>
  <c r="BH153" i="30"/>
  <c r="BI153" i="30"/>
  <c r="BJ153" i="30"/>
  <c r="BK153" i="30"/>
  <c r="BL153" i="30"/>
  <c r="BO153" i="30"/>
  <c r="BP153" i="30"/>
  <c r="BQ153" i="30"/>
  <c r="BR153" i="30"/>
  <c r="BS153" i="30"/>
  <c r="BT153" i="30"/>
  <c r="BU153" i="30" a="1"/>
  <c r="BW153" i="30"/>
  <c r="BX153" i="30"/>
  <c r="BY153" i="30"/>
  <c r="BZ153" i="30"/>
  <c r="CA153" i="30"/>
  <c r="CB153" i="30"/>
  <c r="BG154" i="30"/>
  <c r="BH154" i="30"/>
  <c r="BI154" i="30"/>
  <c r="BJ154" i="30"/>
  <c r="BK154" i="30"/>
  <c r="BL154" i="30"/>
  <c r="BO154" i="30"/>
  <c r="BP154" i="30"/>
  <c r="BQ154" i="30"/>
  <c r="BR154" i="30"/>
  <c r="BS154" i="30"/>
  <c r="BT154" i="30"/>
  <c r="BU154" i="30" a="1"/>
  <c r="BW154" i="30"/>
  <c r="BX154" i="30"/>
  <c r="BY154" i="30"/>
  <c r="BZ154" i="30"/>
  <c r="CA154" i="30"/>
  <c r="CB154" i="30"/>
  <c r="BG155" i="30"/>
  <c r="BH155" i="30"/>
  <c r="BI155" i="30"/>
  <c r="BJ155" i="30"/>
  <c r="BK155" i="30"/>
  <c r="BL155" i="30"/>
  <c r="BO155" i="30"/>
  <c r="BP155" i="30"/>
  <c r="BQ155" i="30"/>
  <c r="BR155" i="30"/>
  <c r="BS155" i="30"/>
  <c r="BT155" i="30"/>
  <c r="BU155" i="30" a="1"/>
  <c r="BW155" i="30"/>
  <c r="BX155" i="30"/>
  <c r="BY155" i="30"/>
  <c r="BZ155" i="30"/>
  <c r="CA155" i="30"/>
  <c r="CB155" i="30"/>
  <c r="BG156" i="30"/>
  <c r="BH156" i="30"/>
  <c r="BI156" i="30"/>
  <c r="BJ156" i="30"/>
  <c r="BK156" i="30"/>
  <c r="BL156" i="30"/>
  <c r="BO156" i="30"/>
  <c r="BP156" i="30"/>
  <c r="BQ156" i="30"/>
  <c r="BR156" i="30"/>
  <c r="BS156" i="30"/>
  <c r="BT156" i="30"/>
  <c r="BU156" i="30" a="1"/>
  <c r="BW156" i="30"/>
  <c r="BX156" i="30"/>
  <c r="BY156" i="30"/>
  <c r="BZ156" i="30"/>
  <c r="CA156" i="30"/>
  <c r="CB156" i="30"/>
  <c r="BG157" i="30"/>
  <c r="BH157" i="30"/>
  <c r="BI157" i="30"/>
  <c r="BJ157" i="30"/>
  <c r="BK157" i="30"/>
  <c r="BL157" i="30"/>
  <c r="BO157" i="30"/>
  <c r="BP157" i="30"/>
  <c r="BQ157" i="30"/>
  <c r="BR157" i="30"/>
  <c r="BS157" i="30"/>
  <c r="BT157" i="30"/>
  <c r="BU157" i="30" a="1"/>
  <c r="BW157" i="30"/>
  <c r="BX157" i="30"/>
  <c r="BY157" i="30"/>
  <c r="BZ157" i="30"/>
  <c r="CA157" i="30"/>
  <c r="CB157" i="30"/>
  <c r="BG158" i="30"/>
  <c r="BH158" i="30"/>
  <c r="BI158" i="30"/>
  <c r="BJ158" i="30"/>
  <c r="BK158" i="30"/>
  <c r="BL158" i="30"/>
  <c r="BO158" i="30"/>
  <c r="BP158" i="30"/>
  <c r="BQ158" i="30"/>
  <c r="BR158" i="30"/>
  <c r="BS158" i="30"/>
  <c r="BT158" i="30"/>
  <c r="BU158" i="30" a="1"/>
  <c r="BW158" i="30"/>
  <c r="BX158" i="30"/>
  <c r="BY158" i="30"/>
  <c r="BZ158" i="30"/>
  <c r="CA158" i="30"/>
  <c r="CB158" i="30"/>
  <c r="BG159" i="30"/>
  <c r="BH159" i="30"/>
  <c r="BI159" i="30"/>
  <c r="BJ159" i="30"/>
  <c r="BK159" i="30"/>
  <c r="BL159" i="30"/>
  <c r="BO159" i="30"/>
  <c r="BP159" i="30"/>
  <c r="BQ159" i="30"/>
  <c r="BR159" i="30"/>
  <c r="BS159" i="30"/>
  <c r="BT159" i="30"/>
  <c r="BU159" i="30" a="1"/>
  <c r="BW159" i="30"/>
  <c r="BX159" i="30"/>
  <c r="BY159" i="30"/>
  <c r="BZ159" i="30"/>
  <c r="CA159" i="30"/>
  <c r="CB159" i="30"/>
  <c r="BG160" i="30"/>
  <c r="BH160" i="30"/>
  <c r="BI160" i="30"/>
  <c r="BJ160" i="30"/>
  <c r="BK160" i="30"/>
  <c r="BL160" i="30"/>
  <c r="BO160" i="30"/>
  <c r="BP160" i="30"/>
  <c r="BQ160" i="30"/>
  <c r="BR160" i="30"/>
  <c r="BS160" i="30"/>
  <c r="BT160" i="30"/>
  <c r="BU160" i="30" a="1"/>
  <c r="BW160" i="30"/>
  <c r="BX160" i="30"/>
  <c r="BY160" i="30"/>
  <c r="BZ160" i="30"/>
  <c r="CA160" i="30"/>
  <c r="CB160" i="30"/>
  <c r="BG161" i="30"/>
  <c r="BH161" i="30"/>
  <c r="BI161" i="30"/>
  <c r="BJ161" i="30"/>
  <c r="BK161" i="30"/>
  <c r="BL161" i="30"/>
  <c r="BO161" i="30"/>
  <c r="BP161" i="30"/>
  <c r="BQ161" i="30"/>
  <c r="BR161" i="30"/>
  <c r="BS161" i="30"/>
  <c r="BT161" i="30"/>
  <c r="BU161" i="30" a="1"/>
  <c r="BW161" i="30"/>
  <c r="BX161" i="30"/>
  <c r="BY161" i="30"/>
  <c r="BZ161" i="30"/>
  <c r="CA161" i="30"/>
  <c r="CB161" i="30"/>
  <c r="BG162" i="30"/>
  <c r="BH162" i="30"/>
  <c r="BI162" i="30"/>
  <c r="BJ162" i="30"/>
  <c r="BK162" i="30"/>
  <c r="BL162" i="30"/>
  <c r="BO162" i="30"/>
  <c r="BP162" i="30"/>
  <c r="BQ162" i="30"/>
  <c r="BR162" i="30"/>
  <c r="BS162" i="30"/>
  <c r="BT162" i="30"/>
  <c r="BU162" i="30" a="1"/>
  <c r="BW162" i="30"/>
  <c r="BX162" i="30"/>
  <c r="BY162" i="30"/>
  <c r="BZ162" i="30"/>
  <c r="CA162" i="30"/>
  <c r="CB162" i="30"/>
  <c r="BG163" i="30"/>
  <c r="BH163" i="30"/>
  <c r="BI163" i="30"/>
  <c r="BJ163" i="30"/>
  <c r="BK163" i="30"/>
  <c r="BL163" i="30"/>
  <c r="BO163" i="30"/>
  <c r="BP163" i="30"/>
  <c r="BQ163" i="30"/>
  <c r="BR163" i="30"/>
  <c r="BS163" i="30"/>
  <c r="BT163" i="30"/>
  <c r="BU163" i="30" a="1"/>
  <c r="BW163" i="30"/>
  <c r="BX163" i="30"/>
  <c r="BY163" i="30"/>
  <c r="BZ163" i="30"/>
  <c r="CA163" i="30"/>
  <c r="CB163" i="30"/>
  <c r="BG164" i="30"/>
  <c r="BH164" i="30"/>
  <c r="BI164" i="30"/>
  <c r="BJ164" i="30"/>
  <c r="BK164" i="30"/>
  <c r="BL164" i="30"/>
  <c r="BO164" i="30"/>
  <c r="BP164" i="30"/>
  <c r="BQ164" i="30"/>
  <c r="BR164" i="30"/>
  <c r="BS164" i="30"/>
  <c r="BT164" i="30"/>
  <c r="BU164" i="30" a="1"/>
  <c r="BW164" i="30"/>
  <c r="BX164" i="30"/>
  <c r="BY164" i="30"/>
  <c r="BZ164" i="30"/>
  <c r="CA164" i="30"/>
  <c r="CB164" i="30"/>
  <c r="BG165" i="30"/>
  <c r="BH165" i="30"/>
  <c r="BI165" i="30"/>
  <c r="BJ165" i="30"/>
  <c r="BK165" i="30"/>
  <c r="BL165" i="30"/>
  <c r="BO165" i="30"/>
  <c r="BP165" i="30"/>
  <c r="BQ165" i="30"/>
  <c r="BR165" i="30"/>
  <c r="BS165" i="30"/>
  <c r="BT165" i="30"/>
  <c r="BU165" i="30" a="1"/>
  <c r="BW165" i="30"/>
  <c r="BX165" i="30"/>
  <c r="BY165" i="30"/>
  <c r="BZ165" i="30"/>
  <c r="CA165" i="30"/>
  <c r="CB165" i="30"/>
  <c r="BG166" i="30"/>
  <c r="BH166" i="30"/>
  <c r="BI166" i="30"/>
  <c r="BJ166" i="30"/>
  <c r="BK166" i="30"/>
  <c r="BL166" i="30"/>
  <c r="BO166" i="30"/>
  <c r="BP166" i="30"/>
  <c r="BQ166" i="30"/>
  <c r="BR166" i="30"/>
  <c r="BS166" i="30"/>
  <c r="BT166" i="30"/>
  <c r="BU166" i="30" a="1"/>
  <c r="BW166" i="30"/>
  <c r="BX166" i="30"/>
  <c r="BY166" i="30"/>
  <c r="BZ166" i="30"/>
  <c r="CA166" i="30"/>
  <c r="CB166" i="30"/>
  <c r="BG167" i="30"/>
  <c r="BH167" i="30"/>
  <c r="BI167" i="30"/>
  <c r="BJ167" i="30"/>
  <c r="BK167" i="30"/>
  <c r="BL167" i="30"/>
  <c r="BO167" i="30"/>
  <c r="BP167" i="30"/>
  <c r="BQ167" i="30"/>
  <c r="BR167" i="30"/>
  <c r="BS167" i="30"/>
  <c r="BT167" i="30"/>
  <c r="BU167" i="30" a="1"/>
  <c r="BW167" i="30"/>
  <c r="BX167" i="30"/>
  <c r="BY167" i="30"/>
  <c r="BZ167" i="30"/>
  <c r="CA167" i="30"/>
  <c r="CB167" i="30"/>
  <c r="BG168" i="30"/>
  <c r="BH168" i="30"/>
  <c r="BI168" i="30"/>
  <c r="BJ168" i="30"/>
  <c r="BK168" i="30"/>
  <c r="BL168" i="30"/>
  <c r="BO168" i="30"/>
  <c r="BP168" i="30"/>
  <c r="BQ168" i="30"/>
  <c r="BR168" i="30"/>
  <c r="BS168" i="30"/>
  <c r="BT168" i="30"/>
  <c r="BU168" i="30" a="1"/>
  <c r="BW168" i="30"/>
  <c r="BX168" i="30"/>
  <c r="BY168" i="30"/>
  <c r="BZ168" i="30"/>
  <c r="CA168" i="30"/>
  <c r="CB168" i="30"/>
  <c r="BG169" i="30"/>
  <c r="BH169" i="30"/>
  <c r="BI169" i="30"/>
  <c r="BJ169" i="30"/>
  <c r="BK169" i="30"/>
  <c r="BL169" i="30"/>
  <c r="BO169" i="30"/>
  <c r="BP169" i="30"/>
  <c r="BQ169" i="30"/>
  <c r="BR169" i="30"/>
  <c r="BS169" i="30"/>
  <c r="BT169" i="30"/>
  <c r="BU169" i="30" a="1"/>
  <c r="BW169" i="30"/>
  <c r="BX169" i="30"/>
  <c r="BY169" i="30"/>
  <c r="BZ169" i="30"/>
  <c r="CA169" i="30"/>
  <c r="CB169" i="30"/>
  <c r="BG170" i="30"/>
  <c r="BH170" i="30"/>
  <c r="BI170" i="30"/>
  <c r="BJ170" i="30"/>
  <c r="BK170" i="30"/>
  <c r="BL170" i="30"/>
  <c r="BO170" i="30"/>
  <c r="BP170" i="30"/>
  <c r="BQ170" i="30"/>
  <c r="BR170" i="30"/>
  <c r="BS170" i="30"/>
  <c r="BT170" i="30"/>
  <c r="BU170" i="30" a="1"/>
  <c r="BW170" i="30"/>
  <c r="BX170" i="30"/>
  <c r="BY170" i="30"/>
  <c r="BZ170" i="30"/>
  <c r="CA170" i="30"/>
  <c r="CB170" i="30"/>
  <c r="BG171" i="30"/>
  <c r="BH171" i="30"/>
  <c r="BI171" i="30"/>
  <c r="BJ171" i="30"/>
  <c r="BK171" i="30"/>
  <c r="BL171" i="30"/>
  <c r="BO171" i="30"/>
  <c r="BP171" i="30"/>
  <c r="BQ171" i="30"/>
  <c r="BR171" i="30"/>
  <c r="BS171" i="30"/>
  <c r="BT171" i="30"/>
  <c r="BU171" i="30" a="1"/>
  <c r="BW171" i="30"/>
  <c r="BX171" i="30"/>
  <c r="BY171" i="30"/>
  <c r="BZ171" i="30"/>
  <c r="CA171" i="30"/>
  <c r="CB171" i="30"/>
  <c r="BG172" i="30"/>
  <c r="BH172" i="30"/>
  <c r="BI172" i="30"/>
  <c r="BJ172" i="30"/>
  <c r="BK172" i="30"/>
  <c r="BL172" i="30"/>
  <c r="BO172" i="30"/>
  <c r="BP172" i="30"/>
  <c r="BQ172" i="30"/>
  <c r="BR172" i="30"/>
  <c r="BS172" i="30"/>
  <c r="BT172" i="30"/>
  <c r="BU172" i="30" a="1"/>
  <c r="BW172" i="30"/>
  <c r="BX172" i="30"/>
  <c r="BY172" i="30"/>
  <c r="BZ172" i="30"/>
  <c r="CA172" i="30"/>
  <c r="CB172" i="30"/>
  <c r="BG173" i="30"/>
  <c r="BH173" i="30"/>
  <c r="BI173" i="30"/>
  <c r="BJ173" i="30"/>
  <c r="BK173" i="30"/>
  <c r="BL173" i="30"/>
  <c r="BO173" i="30"/>
  <c r="BP173" i="30"/>
  <c r="BQ173" i="30"/>
  <c r="BR173" i="30"/>
  <c r="BS173" i="30"/>
  <c r="BT173" i="30"/>
  <c r="BU173" i="30" a="1"/>
  <c r="BW173" i="30"/>
  <c r="BX173" i="30"/>
  <c r="BY173" i="30"/>
  <c r="BZ173" i="30"/>
  <c r="CA173" i="30"/>
  <c r="CB173" i="30"/>
  <c r="BG174" i="30"/>
  <c r="BH174" i="30"/>
  <c r="BI174" i="30"/>
  <c r="BJ174" i="30"/>
  <c r="BK174" i="30"/>
  <c r="BL174" i="30"/>
  <c r="BO174" i="30"/>
  <c r="BP174" i="30"/>
  <c r="BQ174" i="30"/>
  <c r="BR174" i="30"/>
  <c r="BS174" i="30"/>
  <c r="BT174" i="30"/>
  <c r="BU174" i="30" a="1"/>
  <c r="BW174" i="30"/>
  <c r="BX174" i="30"/>
  <c r="BY174" i="30"/>
  <c r="BZ174" i="30"/>
  <c r="CA174" i="30"/>
  <c r="CB174" i="30"/>
  <c r="BG175" i="30"/>
  <c r="BH175" i="30"/>
  <c r="BI175" i="30"/>
  <c r="BJ175" i="30"/>
  <c r="BK175" i="30"/>
  <c r="BL175" i="30"/>
  <c r="BO175" i="30"/>
  <c r="BP175" i="30"/>
  <c r="BQ175" i="30"/>
  <c r="BR175" i="30"/>
  <c r="BS175" i="30"/>
  <c r="BT175" i="30"/>
  <c r="BU175" i="30" a="1"/>
  <c r="BW175" i="30"/>
  <c r="BX175" i="30"/>
  <c r="BY175" i="30"/>
  <c r="BZ175" i="30"/>
  <c r="CA175" i="30"/>
  <c r="CB175" i="30"/>
  <c r="BG176" i="30"/>
  <c r="BH176" i="30"/>
  <c r="BI176" i="30"/>
  <c r="BJ176" i="30"/>
  <c r="BK176" i="30"/>
  <c r="BL176" i="30"/>
  <c r="BO176" i="30"/>
  <c r="BP176" i="30"/>
  <c r="BQ176" i="30"/>
  <c r="BR176" i="30"/>
  <c r="BS176" i="30"/>
  <c r="BT176" i="30"/>
  <c r="BU176" i="30" a="1"/>
  <c r="BW176" i="30"/>
  <c r="BX176" i="30"/>
  <c r="BY176" i="30"/>
  <c r="BZ176" i="30"/>
  <c r="CA176" i="30"/>
  <c r="CB176" i="30"/>
  <c r="BG177" i="30"/>
  <c r="BH177" i="30"/>
  <c r="BI177" i="30"/>
  <c r="BJ177" i="30"/>
  <c r="BK177" i="30"/>
  <c r="BL177" i="30"/>
  <c r="BO177" i="30"/>
  <c r="BP177" i="30"/>
  <c r="BQ177" i="30"/>
  <c r="BR177" i="30"/>
  <c r="BS177" i="30"/>
  <c r="BT177" i="30"/>
  <c r="BU177" i="30" a="1"/>
  <c r="BW177" i="30"/>
  <c r="BX177" i="30"/>
  <c r="BY177" i="30"/>
  <c r="BZ177" i="30"/>
  <c r="CA177" i="30"/>
  <c r="CB177" i="30"/>
  <c r="BG178" i="30"/>
  <c r="BH178" i="30"/>
  <c r="BI178" i="30"/>
  <c r="BJ178" i="30"/>
  <c r="BK178" i="30"/>
  <c r="BL178" i="30"/>
  <c r="BO178" i="30"/>
  <c r="BP178" i="30"/>
  <c r="BQ178" i="30"/>
  <c r="BR178" i="30"/>
  <c r="BS178" i="30"/>
  <c r="BT178" i="30"/>
  <c r="BU178" i="30" a="1"/>
  <c r="BW178" i="30"/>
  <c r="BX178" i="30"/>
  <c r="BY178" i="30"/>
  <c r="BZ178" i="30"/>
  <c r="CA178" i="30"/>
  <c r="CB178" i="30"/>
  <c r="BG179" i="30"/>
  <c r="BH179" i="30"/>
  <c r="BI179" i="30"/>
  <c r="BJ179" i="30"/>
  <c r="BK179" i="30"/>
  <c r="BL179" i="30"/>
  <c r="BO179" i="30"/>
  <c r="BP179" i="30"/>
  <c r="BQ179" i="30"/>
  <c r="BR179" i="30"/>
  <c r="BS179" i="30"/>
  <c r="BT179" i="30"/>
  <c r="BU179" i="30" a="1"/>
  <c r="BW179" i="30"/>
  <c r="BX179" i="30"/>
  <c r="BY179" i="30"/>
  <c r="BZ179" i="30"/>
  <c r="CA179" i="30"/>
  <c r="CB179" i="30"/>
  <c r="BG180" i="30"/>
  <c r="BH180" i="30"/>
  <c r="BI180" i="30"/>
  <c r="BJ180" i="30"/>
  <c r="BK180" i="30"/>
  <c r="BL180" i="30"/>
  <c r="BO180" i="30"/>
  <c r="BP180" i="30"/>
  <c r="BQ180" i="30"/>
  <c r="BR180" i="30"/>
  <c r="BS180" i="30"/>
  <c r="BT180" i="30"/>
  <c r="BU180" i="30" a="1"/>
  <c r="BW180" i="30"/>
  <c r="BX180" i="30"/>
  <c r="BY180" i="30"/>
  <c r="BZ180" i="30"/>
  <c r="CA180" i="30"/>
  <c r="CB180" i="30"/>
  <c r="BG181" i="30"/>
  <c r="BH181" i="30"/>
  <c r="BI181" i="30"/>
  <c r="BJ181" i="30"/>
  <c r="BK181" i="30"/>
  <c r="BL181" i="30"/>
  <c r="BO181" i="30"/>
  <c r="BP181" i="30"/>
  <c r="BQ181" i="30"/>
  <c r="BR181" i="30"/>
  <c r="BS181" i="30"/>
  <c r="BT181" i="30"/>
  <c r="BU181" i="30" a="1"/>
  <c r="BW181" i="30"/>
  <c r="BX181" i="30"/>
  <c r="BY181" i="30"/>
  <c r="BZ181" i="30"/>
  <c r="CA181" i="30"/>
  <c r="CB181" i="30"/>
  <c r="BG182" i="30"/>
  <c r="BH182" i="30"/>
  <c r="BI182" i="30"/>
  <c r="BJ182" i="30"/>
  <c r="BK182" i="30"/>
  <c r="BL182" i="30"/>
  <c r="BO182" i="30"/>
  <c r="BP182" i="30"/>
  <c r="BQ182" i="30"/>
  <c r="BR182" i="30"/>
  <c r="BS182" i="30"/>
  <c r="BT182" i="30"/>
  <c r="BU182" i="30" a="1"/>
  <c r="BW182" i="30"/>
  <c r="BX182" i="30"/>
  <c r="BY182" i="30"/>
  <c r="BZ182" i="30"/>
  <c r="CA182" i="30"/>
  <c r="CB182" i="30"/>
  <c r="BG183" i="30"/>
  <c r="BH183" i="30"/>
  <c r="BI183" i="30"/>
  <c r="BJ183" i="30"/>
  <c r="BK183" i="30"/>
  <c r="BL183" i="30"/>
  <c r="BO183" i="30"/>
  <c r="BP183" i="30"/>
  <c r="BQ183" i="30"/>
  <c r="BR183" i="30"/>
  <c r="BS183" i="30"/>
  <c r="BT183" i="30"/>
  <c r="BU183" i="30" a="1"/>
  <c r="BW183" i="30"/>
  <c r="BX183" i="30"/>
  <c r="BY183" i="30"/>
  <c r="BZ183" i="30"/>
  <c r="CA183" i="30"/>
  <c r="CB183" i="30"/>
  <c r="BG184" i="30"/>
  <c r="BH184" i="30"/>
  <c r="BI184" i="30"/>
  <c r="BJ184" i="30"/>
  <c r="BK184" i="30"/>
  <c r="BL184" i="30"/>
  <c r="BO184" i="30"/>
  <c r="BP184" i="30"/>
  <c r="BQ184" i="30"/>
  <c r="BR184" i="30"/>
  <c r="BS184" i="30"/>
  <c r="BT184" i="30"/>
  <c r="BU184" i="30" a="1"/>
  <c r="BW184" i="30"/>
  <c r="BX184" i="30"/>
  <c r="BY184" i="30"/>
  <c r="BZ184" i="30"/>
  <c r="CA184" i="30"/>
  <c r="CB184" i="30"/>
  <c r="BG185" i="30"/>
  <c r="BH185" i="30"/>
  <c r="BI185" i="30"/>
  <c r="BJ185" i="30"/>
  <c r="BK185" i="30"/>
  <c r="BL185" i="30"/>
  <c r="BO185" i="30"/>
  <c r="BP185" i="30"/>
  <c r="BQ185" i="30"/>
  <c r="BR185" i="30"/>
  <c r="BS185" i="30"/>
  <c r="BT185" i="30"/>
  <c r="BU185" i="30" a="1"/>
  <c r="BW185" i="30"/>
  <c r="BX185" i="30"/>
  <c r="BY185" i="30"/>
  <c r="BZ185" i="30"/>
  <c r="CA185" i="30"/>
  <c r="CB185" i="30"/>
  <c r="BG186" i="30"/>
  <c r="BH186" i="30"/>
  <c r="BI186" i="30"/>
  <c r="BJ186" i="30"/>
  <c r="BK186" i="30"/>
  <c r="BL186" i="30"/>
  <c r="BO186" i="30"/>
  <c r="BP186" i="30"/>
  <c r="BQ186" i="30"/>
  <c r="BR186" i="30"/>
  <c r="BS186" i="30"/>
  <c r="BT186" i="30"/>
  <c r="BU186" i="30" a="1"/>
  <c r="BW186" i="30"/>
  <c r="BX186" i="30"/>
  <c r="BY186" i="30"/>
  <c r="BZ186" i="30"/>
  <c r="CA186" i="30"/>
  <c r="CB186" i="30"/>
  <c r="BG187" i="30"/>
  <c r="BH187" i="30"/>
  <c r="BI187" i="30"/>
  <c r="BJ187" i="30"/>
  <c r="BK187" i="30"/>
  <c r="BL187" i="30"/>
  <c r="BO187" i="30"/>
  <c r="BP187" i="30"/>
  <c r="BQ187" i="30"/>
  <c r="BR187" i="30"/>
  <c r="BS187" i="30"/>
  <c r="BT187" i="30"/>
  <c r="BU187" i="30" a="1"/>
  <c r="BW187" i="30"/>
  <c r="BX187" i="30"/>
  <c r="BY187" i="30"/>
  <c r="BZ187" i="30"/>
  <c r="CA187" i="30"/>
  <c r="CB187" i="30"/>
  <c r="BG188" i="30"/>
  <c r="BH188" i="30"/>
  <c r="BI188" i="30"/>
  <c r="BJ188" i="30"/>
  <c r="BK188" i="30"/>
  <c r="BL188" i="30"/>
  <c r="BO188" i="30"/>
  <c r="BP188" i="30"/>
  <c r="BQ188" i="30"/>
  <c r="BR188" i="30"/>
  <c r="BS188" i="30"/>
  <c r="BT188" i="30"/>
  <c r="BU188" i="30" a="1"/>
  <c r="BW188" i="30"/>
  <c r="BX188" i="30"/>
  <c r="BY188" i="30"/>
  <c r="BZ188" i="30"/>
  <c r="CA188" i="30"/>
  <c r="CB188" i="30"/>
  <c r="BG189" i="30"/>
  <c r="BH189" i="30"/>
  <c r="BI189" i="30"/>
  <c r="BJ189" i="30"/>
  <c r="BK189" i="30"/>
  <c r="BL189" i="30"/>
  <c r="BO189" i="30"/>
  <c r="BP189" i="30"/>
  <c r="BQ189" i="30"/>
  <c r="BR189" i="30"/>
  <c r="BS189" i="30"/>
  <c r="BT189" i="30"/>
  <c r="BU189" i="30" a="1"/>
  <c r="BW189" i="30"/>
  <c r="BX189" i="30"/>
  <c r="BY189" i="30"/>
  <c r="BZ189" i="30"/>
  <c r="CA189" i="30"/>
  <c r="CB189" i="30"/>
  <c r="BG190" i="30"/>
  <c r="BH190" i="30"/>
  <c r="BI190" i="30"/>
  <c r="BJ190" i="30"/>
  <c r="BK190" i="30"/>
  <c r="BL190" i="30"/>
  <c r="BO190" i="30"/>
  <c r="BP190" i="30"/>
  <c r="BQ190" i="30"/>
  <c r="BR190" i="30"/>
  <c r="BS190" i="30"/>
  <c r="BT190" i="30"/>
  <c r="BU190" i="30" a="1"/>
  <c r="BW190" i="30"/>
  <c r="BX190" i="30"/>
  <c r="BY190" i="30"/>
  <c r="BZ190" i="30"/>
  <c r="CA190" i="30"/>
  <c r="CB190" i="30"/>
  <c r="BG191" i="30"/>
  <c r="BH191" i="30"/>
  <c r="BI191" i="30"/>
  <c r="BJ191" i="30"/>
  <c r="BK191" i="30"/>
  <c r="BL191" i="30"/>
  <c r="BO191" i="30"/>
  <c r="BP191" i="30"/>
  <c r="BQ191" i="30"/>
  <c r="BR191" i="30"/>
  <c r="BS191" i="30"/>
  <c r="BT191" i="30"/>
  <c r="BU191" i="30" a="1"/>
  <c r="BW191" i="30"/>
  <c r="BX191" i="30"/>
  <c r="BY191" i="30"/>
  <c r="BZ191" i="30"/>
  <c r="CA191" i="30"/>
  <c r="CB191" i="30"/>
  <c r="BG192" i="30"/>
  <c r="BH192" i="30"/>
  <c r="BI192" i="30"/>
  <c r="BJ192" i="30"/>
  <c r="BK192" i="30"/>
  <c r="BL192" i="30"/>
  <c r="BO192" i="30"/>
  <c r="BP192" i="30"/>
  <c r="BQ192" i="30"/>
  <c r="BR192" i="30"/>
  <c r="BS192" i="30"/>
  <c r="BT192" i="30"/>
  <c r="BU192" i="30" a="1"/>
  <c r="BW192" i="30"/>
  <c r="BX192" i="30"/>
  <c r="BY192" i="30"/>
  <c r="BZ192" i="30"/>
  <c r="CA192" i="30"/>
  <c r="CB192" i="30"/>
  <c r="BG193" i="30"/>
  <c r="BH193" i="30"/>
  <c r="BI193" i="30"/>
  <c r="BJ193" i="30"/>
  <c r="BK193" i="30"/>
  <c r="BL193" i="30"/>
  <c r="BO193" i="30"/>
  <c r="BP193" i="30"/>
  <c r="BQ193" i="30"/>
  <c r="BR193" i="30"/>
  <c r="BS193" i="30"/>
  <c r="BT193" i="30"/>
  <c r="BU193" i="30" a="1"/>
  <c r="BW193" i="30"/>
  <c r="BX193" i="30"/>
  <c r="BY193" i="30"/>
  <c r="BZ193" i="30"/>
  <c r="CA193" i="30"/>
  <c r="CB193" i="30"/>
  <c r="BG194" i="30"/>
  <c r="BH194" i="30"/>
  <c r="BI194" i="30"/>
  <c r="BJ194" i="30"/>
  <c r="BK194" i="30"/>
  <c r="BL194" i="30"/>
  <c r="BO194" i="30"/>
  <c r="BP194" i="30"/>
  <c r="BQ194" i="30"/>
  <c r="BR194" i="30"/>
  <c r="BS194" i="30"/>
  <c r="BT194" i="30"/>
  <c r="BU194" i="30" a="1"/>
  <c r="BW194" i="30"/>
  <c r="BX194" i="30"/>
  <c r="BY194" i="30"/>
  <c r="BZ194" i="30"/>
  <c r="CA194" i="30"/>
  <c r="CB194" i="30"/>
  <c r="BG195" i="30"/>
  <c r="BH195" i="30"/>
  <c r="BI195" i="30"/>
  <c r="BJ195" i="30"/>
  <c r="BK195" i="30"/>
  <c r="BL195" i="30"/>
  <c r="BO195" i="30"/>
  <c r="BP195" i="30"/>
  <c r="BQ195" i="30"/>
  <c r="BR195" i="30"/>
  <c r="BS195" i="30"/>
  <c r="BT195" i="30"/>
  <c r="BU195" i="30" a="1"/>
  <c r="BW195" i="30"/>
  <c r="BX195" i="30"/>
  <c r="BY195" i="30"/>
  <c r="BZ195" i="30"/>
  <c r="CA195" i="30"/>
  <c r="CB195" i="30"/>
  <c r="BG196" i="30"/>
  <c r="BH196" i="30"/>
  <c r="BI196" i="30"/>
  <c r="BJ196" i="30"/>
  <c r="BK196" i="30"/>
  <c r="BL196" i="30"/>
  <c r="BO196" i="30"/>
  <c r="BP196" i="30"/>
  <c r="BQ196" i="30"/>
  <c r="BR196" i="30"/>
  <c r="BS196" i="30"/>
  <c r="BT196" i="30"/>
  <c r="BU196" i="30" a="1"/>
  <c r="BW196" i="30"/>
  <c r="BX196" i="30"/>
  <c r="BY196" i="30"/>
  <c r="BZ196" i="30"/>
  <c r="CA196" i="30"/>
  <c r="CB196" i="30"/>
  <c r="BG197" i="30"/>
  <c r="BH197" i="30"/>
  <c r="BI197" i="30"/>
  <c r="BJ197" i="30"/>
  <c r="BK197" i="30"/>
  <c r="BL197" i="30"/>
  <c r="BO197" i="30"/>
  <c r="BP197" i="30"/>
  <c r="BQ197" i="30"/>
  <c r="BR197" i="30"/>
  <c r="BS197" i="30"/>
  <c r="BT197" i="30"/>
  <c r="BU197" i="30" a="1"/>
  <c r="BW197" i="30"/>
  <c r="BX197" i="30"/>
  <c r="BY197" i="30"/>
  <c r="BZ197" i="30"/>
  <c r="CA197" i="30"/>
  <c r="CB197" i="30"/>
  <c r="BG198" i="30"/>
  <c r="BH198" i="30"/>
  <c r="BI198" i="30"/>
  <c r="BJ198" i="30"/>
  <c r="BK198" i="30"/>
  <c r="BL198" i="30"/>
  <c r="BO198" i="30"/>
  <c r="BP198" i="30"/>
  <c r="BQ198" i="30"/>
  <c r="BR198" i="30"/>
  <c r="BS198" i="30"/>
  <c r="BT198" i="30"/>
  <c r="BU198" i="30" a="1"/>
  <c r="BW198" i="30"/>
  <c r="BX198" i="30"/>
  <c r="BY198" i="30"/>
  <c r="BZ198" i="30"/>
  <c r="CA198" i="30"/>
  <c r="CB198" i="30"/>
  <c r="BG199" i="30"/>
  <c r="BH199" i="30"/>
  <c r="BI199" i="30"/>
  <c r="BJ199" i="30"/>
  <c r="BK199" i="30"/>
  <c r="BL199" i="30"/>
  <c r="BO199" i="30"/>
  <c r="BP199" i="30"/>
  <c r="BQ199" i="30"/>
  <c r="BR199" i="30"/>
  <c r="BS199" i="30"/>
  <c r="BT199" i="30"/>
  <c r="BU199" i="30" a="1"/>
  <c r="BW199" i="30"/>
  <c r="BX199" i="30"/>
  <c r="BY199" i="30"/>
  <c r="BZ199" i="30"/>
  <c r="CA199" i="30"/>
  <c r="CB199" i="30"/>
  <c r="BG200" i="30"/>
  <c r="BH200" i="30"/>
  <c r="BI200" i="30"/>
  <c r="BJ200" i="30"/>
  <c r="BK200" i="30"/>
  <c r="BL200" i="30"/>
  <c r="BO200" i="30"/>
  <c r="BP200" i="30"/>
  <c r="BQ200" i="30"/>
  <c r="BR200" i="30"/>
  <c r="BS200" i="30"/>
  <c r="BT200" i="30"/>
  <c r="BU200" i="30" a="1"/>
  <c r="BW200" i="30"/>
  <c r="BX200" i="30"/>
  <c r="BY200" i="30"/>
  <c r="BZ200" i="30"/>
  <c r="CA200" i="30"/>
  <c r="CB200" i="30"/>
  <c r="BG201" i="30"/>
  <c r="BH201" i="30"/>
  <c r="BI201" i="30"/>
  <c r="BJ201" i="30"/>
  <c r="BK201" i="30"/>
  <c r="BL201" i="30"/>
  <c r="BO201" i="30"/>
  <c r="BP201" i="30"/>
  <c r="BQ201" i="30"/>
  <c r="BR201" i="30"/>
  <c r="BS201" i="30"/>
  <c r="BT201" i="30"/>
  <c r="BU201" i="30" a="1"/>
  <c r="BW201" i="30"/>
  <c r="BX201" i="30"/>
  <c r="BY201" i="30"/>
  <c r="BZ201" i="30"/>
  <c r="CA201" i="30"/>
  <c r="CB201" i="30"/>
  <c r="BG202" i="30"/>
  <c r="BH202" i="30"/>
  <c r="BI202" i="30"/>
  <c r="BJ202" i="30"/>
  <c r="BK202" i="30"/>
  <c r="BL202" i="30"/>
  <c r="BO202" i="30"/>
  <c r="BP202" i="30"/>
  <c r="BQ202" i="30"/>
  <c r="BR202" i="30"/>
  <c r="BS202" i="30"/>
  <c r="BT202" i="30"/>
  <c r="BU202" i="30" a="1"/>
  <c r="BW202" i="30"/>
  <c r="BX202" i="30"/>
  <c r="BY202" i="30"/>
  <c r="BZ202" i="30"/>
  <c r="CA202" i="30"/>
  <c r="CB202" i="30"/>
  <c r="BG203" i="30"/>
  <c r="BH203" i="30"/>
  <c r="BI203" i="30"/>
  <c r="BJ203" i="30"/>
  <c r="BK203" i="30"/>
  <c r="BL203" i="30"/>
  <c r="BO203" i="30"/>
  <c r="BP203" i="30"/>
  <c r="BQ203" i="30"/>
  <c r="BR203" i="30"/>
  <c r="BS203" i="30"/>
  <c r="BT203" i="30"/>
  <c r="BU203" i="30" a="1"/>
  <c r="BW203" i="30"/>
  <c r="BX203" i="30"/>
  <c r="BY203" i="30"/>
  <c r="BZ203" i="30"/>
  <c r="CA203" i="30"/>
  <c r="CB203" i="30"/>
  <c r="BG204" i="30"/>
  <c r="BH204" i="30"/>
  <c r="BI204" i="30"/>
  <c r="BJ204" i="30"/>
  <c r="BK204" i="30"/>
  <c r="BL204" i="30"/>
  <c r="BO204" i="30"/>
  <c r="BP204" i="30"/>
  <c r="BQ204" i="30"/>
  <c r="BR204" i="30"/>
  <c r="BS204" i="30"/>
  <c r="BT204" i="30"/>
  <c r="BU204" i="30" a="1"/>
  <c r="BW204" i="30"/>
  <c r="BX204" i="30"/>
  <c r="BY204" i="30"/>
  <c r="BZ204" i="30"/>
  <c r="CA204" i="30"/>
  <c r="CB204" i="30"/>
  <c r="BG205" i="30"/>
  <c r="BH205" i="30"/>
  <c r="BI205" i="30"/>
  <c r="BJ205" i="30"/>
  <c r="BK205" i="30"/>
  <c r="BL205" i="30"/>
  <c r="BO205" i="30"/>
  <c r="BP205" i="30"/>
  <c r="BQ205" i="30"/>
  <c r="BR205" i="30"/>
  <c r="BS205" i="30"/>
  <c r="BT205" i="30"/>
  <c r="BU205" i="30" a="1"/>
  <c r="BW205" i="30"/>
  <c r="BX205" i="30"/>
  <c r="BY205" i="30"/>
  <c r="BZ205" i="30"/>
  <c r="CA205" i="30"/>
  <c r="CB205" i="30"/>
  <c r="BG206" i="30"/>
  <c r="BH206" i="30"/>
  <c r="BI206" i="30"/>
  <c r="BJ206" i="30"/>
  <c r="BK206" i="30"/>
  <c r="BL206" i="30"/>
  <c r="BO206" i="30"/>
  <c r="BP206" i="30"/>
  <c r="BQ206" i="30"/>
  <c r="BR206" i="30"/>
  <c r="BS206" i="30"/>
  <c r="BT206" i="30"/>
  <c r="BU206" i="30" a="1"/>
  <c r="BW206" i="30"/>
  <c r="BX206" i="30"/>
  <c r="BY206" i="30"/>
  <c r="BZ206" i="30"/>
  <c r="CA206" i="30"/>
  <c r="CB206" i="30"/>
  <c r="BG207" i="30"/>
  <c r="BH207" i="30"/>
  <c r="BI207" i="30"/>
  <c r="BJ207" i="30"/>
  <c r="BK207" i="30"/>
  <c r="BL207" i="30"/>
  <c r="BO207" i="30"/>
  <c r="BP207" i="30"/>
  <c r="BQ207" i="30"/>
  <c r="BR207" i="30"/>
  <c r="BS207" i="30"/>
  <c r="BT207" i="30"/>
  <c r="BU207" i="30" a="1"/>
  <c r="BW207" i="30"/>
  <c r="BX207" i="30"/>
  <c r="BY207" i="30"/>
  <c r="BZ207" i="30"/>
  <c r="CA207" i="30"/>
  <c r="CB207" i="30"/>
  <c r="BG208" i="30"/>
  <c r="BH208" i="30"/>
  <c r="BI208" i="30"/>
  <c r="BJ208" i="30"/>
  <c r="BK208" i="30"/>
  <c r="BL208" i="30"/>
  <c r="BO208" i="30"/>
  <c r="BP208" i="30"/>
  <c r="BQ208" i="30"/>
  <c r="BR208" i="30"/>
  <c r="BS208" i="30"/>
  <c r="BT208" i="30"/>
  <c r="BU208" i="30" a="1"/>
  <c r="BW208" i="30"/>
  <c r="BX208" i="30"/>
  <c r="BY208" i="30"/>
  <c r="BZ208" i="30"/>
  <c r="CA208" i="30"/>
  <c r="CB208" i="30"/>
  <c r="BG209" i="30"/>
  <c r="BH209" i="30"/>
  <c r="BI209" i="30"/>
  <c r="BJ209" i="30"/>
  <c r="BK209" i="30"/>
  <c r="BL209" i="30"/>
  <c r="BO209" i="30"/>
  <c r="BP209" i="30"/>
  <c r="BQ209" i="30"/>
  <c r="BR209" i="30"/>
  <c r="BS209" i="30"/>
  <c r="BT209" i="30"/>
  <c r="BU209" i="30" a="1"/>
  <c r="BW209" i="30"/>
  <c r="BX209" i="30"/>
  <c r="BY209" i="30"/>
  <c r="BZ209" i="30"/>
  <c r="CA209" i="30"/>
  <c r="CB209" i="30"/>
  <c r="BG210" i="30"/>
  <c r="BH210" i="30"/>
  <c r="BI210" i="30"/>
  <c r="BJ210" i="30"/>
  <c r="BK210" i="30"/>
  <c r="BL210" i="30"/>
  <c r="BO210" i="30"/>
  <c r="BP210" i="30"/>
  <c r="BQ210" i="30"/>
  <c r="BR210" i="30"/>
  <c r="BS210" i="30"/>
  <c r="BT210" i="30"/>
  <c r="BU210" i="30" a="1"/>
  <c r="BW210" i="30"/>
  <c r="BX210" i="30"/>
  <c r="BY210" i="30"/>
  <c r="BZ210" i="30"/>
  <c r="CA210" i="30"/>
  <c r="CB210" i="30"/>
  <c r="BG211" i="30"/>
  <c r="BH211" i="30"/>
  <c r="BI211" i="30"/>
  <c r="BJ211" i="30"/>
  <c r="BK211" i="30"/>
  <c r="BL211" i="30"/>
  <c r="BO211" i="30"/>
  <c r="BP211" i="30"/>
  <c r="BQ211" i="30"/>
  <c r="BR211" i="30"/>
  <c r="BS211" i="30"/>
  <c r="BT211" i="30"/>
  <c r="BU211" i="30" a="1"/>
  <c r="BW211" i="30"/>
  <c r="BX211" i="30"/>
  <c r="BY211" i="30"/>
  <c r="BZ211" i="30"/>
  <c r="CA211" i="30"/>
  <c r="CB211" i="30"/>
  <c r="BG212" i="30"/>
  <c r="BH212" i="30"/>
  <c r="BI212" i="30"/>
  <c r="BJ212" i="30"/>
  <c r="BK212" i="30"/>
  <c r="BL212" i="30"/>
  <c r="BO212" i="30"/>
  <c r="BP212" i="30"/>
  <c r="BQ212" i="30"/>
  <c r="BR212" i="30"/>
  <c r="BS212" i="30"/>
  <c r="BT212" i="30"/>
  <c r="BU212" i="30" a="1"/>
  <c r="BW212" i="30"/>
  <c r="BX212" i="30"/>
  <c r="BY212" i="30"/>
  <c r="BZ212" i="30"/>
  <c r="CA212" i="30"/>
  <c r="CB212" i="30"/>
  <c r="BG213" i="30"/>
  <c r="BH213" i="30"/>
  <c r="BI213" i="30"/>
  <c r="BJ213" i="30"/>
  <c r="BK213" i="30"/>
  <c r="BL213" i="30"/>
  <c r="BO213" i="30"/>
  <c r="BP213" i="30"/>
  <c r="BQ213" i="30"/>
  <c r="BR213" i="30"/>
  <c r="BS213" i="30"/>
  <c r="BT213" i="30"/>
  <c r="BU213" i="30" a="1"/>
  <c r="BW213" i="30"/>
  <c r="BX213" i="30"/>
  <c r="BY213" i="30"/>
  <c r="BZ213" i="30"/>
  <c r="CA213" i="30"/>
  <c r="CB213" i="30"/>
  <c r="BG214" i="30"/>
  <c r="BH214" i="30"/>
  <c r="BI214" i="30"/>
  <c r="BJ214" i="30"/>
  <c r="BK214" i="30"/>
  <c r="BL214" i="30"/>
  <c r="BO214" i="30"/>
  <c r="BP214" i="30"/>
  <c r="BQ214" i="30"/>
  <c r="BR214" i="30"/>
  <c r="BS214" i="30"/>
  <c r="BT214" i="30"/>
  <c r="BU214" i="30" a="1"/>
  <c r="BW214" i="30"/>
  <c r="BX214" i="30"/>
  <c r="BY214" i="30"/>
  <c r="BZ214" i="30"/>
  <c r="CA214" i="30"/>
  <c r="CB214" i="30"/>
  <c r="BG215" i="30"/>
  <c r="BH215" i="30"/>
  <c r="BI215" i="30"/>
  <c r="BJ215" i="30"/>
  <c r="BK215" i="30"/>
  <c r="BL215" i="30"/>
  <c r="BO215" i="30"/>
  <c r="BP215" i="30"/>
  <c r="BQ215" i="30"/>
  <c r="BR215" i="30"/>
  <c r="BS215" i="30"/>
  <c r="BT215" i="30"/>
  <c r="BU215" i="30" a="1"/>
  <c r="BW215" i="30"/>
  <c r="BX215" i="30"/>
  <c r="BY215" i="30"/>
  <c r="BZ215" i="30"/>
  <c r="CA215" i="30"/>
  <c r="CB215" i="30"/>
  <c r="BG216" i="30"/>
  <c r="BH216" i="30"/>
  <c r="BI216" i="30"/>
  <c r="BJ216" i="30"/>
  <c r="BK216" i="30"/>
  <c r="BL216" i="30"/>
  <c r="BO216" i="30"/>
  <c r="BP216" i="30"/>
  <c r="BQ216" i="30"/>
  <c r="BR216" i="30"/>
  <c r="BS216" i="30"/>
  <c r="BT216" i="30"/>
  <c r="BU216" i="30" a="1"/>
  <c r="BW216" i="30"/>
  <c r="BX216" i="30"/>
  <c r="BY216" i="30"/>
  <c r="BZ216" i="30"/>
  <c r="CA216" i="30"/>
  <c r="CB216" i="30"/>
  <c r="BG217" i="30"/>
  <c r="BH217" i="30"/>
  <c r="BI217" i="30"/>
  <c r="BJ217" i="30"/>
  <c r="BK217" i="30"/>
  <c r="BL217" i="30"/>
  <c r="BO217" i="30"/>
  <c r="BP217" i="30"/>
  <c r="BQ217" i="30"/>
  <c r="BR217" i="30"/>
  <c r="BS217" i="30"/>
  <c r="BT217" i="30"/>
  <c r="BU217" i="30" a="1"/>
  <c r="BW217" i="30"/>
  <c r="BX217" i="30"/>
  <c r="BY217" i="30"/>
  <c r="BZ217" i="30"/>
  <c r="CA217" i="30"/>
  <c r="CB217" i="30"/>
  <c r="BG218" i="30"/>
  <c r="BH218" i="30"/>
  <c r="BI218" i="30"/>
  <c r="BJ218" i="30"/>
  <c r="BK218" i="30"/>
  <c r="BL218" i="30"/>
  <c r="BO218" i="30"/>
  <c r="BP218" i="30"/>
  <c r="BQ218" i="30"/>
  <c r="BR218" i="30"/>
  <c r="BS218" i="30"/>
  <c r="BT218" i="30"/>
  <c r="BU218" i="30" a="1"/>
  <c r="BW218" i="30"/>
  <c r="BX218" i="30"/>
  <c r="BY218" i="30"/>
  <c r="BZ218" i="30"/>
  <c r="CA218" i="30"/>
  <c r="CB218" i="30"/>
  <c r="BG219" i="30"/>
  <c r="BH219" i="30"/>
  <c r="BI219" i="30"/>
  <c r="BJ219" i="30"/>
  <c r="BK219" i="30"/>
  <c r="BL219" i="30"/>
  <c r="BO219" i="30"/>
  <c r="BP219" i="30"/>
  <c r="BQ219" i="30"/>
  <c r="BR219" i="30"/>
  <c r="BS219" i="30"/>
  <c r="BT219" i="30"/>
  <c r="BU219" i="30" a="1"/>
  <c r="BW219" i="30"/>
  <c r="BX219" i="30"/>
  <c r="BY219" i="30"/>
  <c r="BZ219" i="30"/>
  <c r="CA219" i="30"/>
  <c r="CB219" i="30"/>
  <c r="BG220" i="30"/>
  <c r="BH220" i="30"/>
  <c r="BI220" i="30"/>
  <c r="BJ220" i="30"/>
  <c r="BK220" i="30"/>
  <c r="BL220" i="30"/>
  <c r="BO220" i="30"/>
  <c r="BP220" i="30"/>
  <c r="BQ220" i="30"/>
  <c r="BR220" i="30"/>
  <c r="BS220" i="30"/>
  <c r="BT220" i="30"/>
  <c r="BU220" i="30" a="1"/>
  <c r="BW220" i="30"/>
  <c r="BX220" i="30"/>
  <c r="BY220" i="30"/>
  <c r="BZ220" i="30"/>
  <c r="CA220" i="30"/>
  <c r="CB220" i="30"/>
  <c r="BG221" i="30"/>
  <c r="BH221" i="30"/>
  <c r="BI221" i="30"/>
  <c r="BJ221" i="30"/>
  <c r="BK221" i="30"/>
  <c r="BL221" i="30"/>
  <c r="BO221" i="30"/>
  <c r="BP221" i="30"/>
  <c r="BQ221" i="30"/>
  <c r="BR221" i="30"/>
  <c r="BS221" i="30"/>
  <c r="BT221" i="30"/>
  <c r="BU221" i="30" a="1"/>
  <c r="BW221" i="30"/>
  <c r="BX221" i="30"/>
  <c r="BY221" i="30"/>
  <c r="BZ221" i="30"/>
  <c r="CA221" i="30"/>
  <c r="CB221" i="30"/>
  <c r="BG222" i="30"/>
  <c r="BH222" i="30"/>
  <c r="BI222" i="30"/>
  <c r="BJ222" i="30"/>
  <c r="BK222" i="30"/>
  <c r="BL222" i="30"/>
  <c r="BO222" i="30"/>
  <c r="BP222" i="30"/>
  <c r="BQ222" i="30"/>
  <c r="BR222" i="30"/>
  <c r="BS222" i="30"/>
  <c r="BT222" i="30"/>
  <c r="BU222" i="30" a="1"/>
  <c r="BW222" i="30"/>
  <c r="BX222" i="30"/>
  <c r="BY222" i="30"/>
  <c r="BZ222" i="30"/>
  <c r="CA222" i="30"/>
  <c r="CB222" i="30"/>
  <c r="BG223" i="30"/>
  <c r="BH223" i="30"/>
  <c r="BI223" i="30"/>
  <c r="BJ223" i="30"/>
  <c r="BK223" i="30"/>
  <c r="BL223" i="30"/>
  <c r="BO223" i="30"/>
  <c r="BP223" i="30"/>
  <c r="BQ223" i="30"/>
  <c r="BR223" i="30"/>
  <c r="BS223" i="30"/>
  <c r="BT223" i="30"/>
  <c r="BU223" i="30" a="1"/>
  <c r="BW223" i="30"/>
  <c r="BX223" i="30"/>
  <c r="BY223" i="30"/>
  <c r="BZ223" i="30"/>
  <c r="CA223" i="30"/>
  <c r="CB223" i="30"/>
  <c r="BG224" i="30"/>
  <c r="BH224" i="30"/>
  <c r="BI224" i="30"/>
  <c r="BJ224" i="30"/>
  <c r="BK224" i="30"/>
  <c r="BL224" i="30"/>
  <c r="BO224" i="30"/>
  <c r="BP224" i="30"/>
  <c r="BQ224" i="30"/>
  <c r="BR224" i="30"/>
  <c r="BS224" i="30"/>
  <c r="BT224" i="30"/>
  <c r="BU224" i="30" a="1"/>
  <c r="BW224" i="30"/>
  <c r="BX224" i="30"/>
  <c r="BY224" i="30"/>
  <c r="BZ224" i="30"/>
  <c r="CA224" i="30"/>
  <c r="CB224" i="30"/>
  <c r="BG225" i="30"/>
  <c r="BH225" i="30"/>
  <c r="BI225" i="30"/>
  <c r="BJ225" i="30"/>
  <c r="BK225" i="30"/>
  <c r="BL225" i="30"/>
  <c r="BO225" i="30"/>
  <c r="BP225" i="30"/>
  <c r="BQ225" i="30"/>
  <c r="BR225" i="30"/>
  <c r="BS225" i="30"/>
  <c r="BT225" i="30"/>
  <c r="BU225" i="30" a="1"/>
  <c r="BW225" i="30"/>
  <c r="BX225" i="30"/>
  <c r="BY225" i="30"/>
  <c r="BZ225" i="30"/>
  <c r="CA225" i="30"/>
  <c r="CB225" i="30"/>
  <c r="BG226" i="30"/>
  <c r="BH226" i="30"/>
  <c r="BI226" i="30"/>
  <c r="BJ226" i="30"/>
  <c r="BK226" i="30"/>
  <c r="BL226" i="30"/>
  <c r="BO226" i="30"/>
  <c r="BP226" i="30"/>
  <c r="BQ226" i="30"/>
  <c r="BR226" i="30"/>
  <c r="BS226" i="30"/>
  <c r="BT226" i="30"/>
  <c r="BU226" i="30" a="1"/>
  <c r="BW226" i="30"/>
  <c r="BX226" i="30"/>
  <c r="BY226" i="30"/>
  <c r="BZ226" i="30"/>
  <c r="CA226" i="30"/>
  <c r="CB226" i="30"/>
  <c r="BG227" i="30"/>
  <c r="BH227" i="30"/>
  <c r="BI227" i="30"/>
  <c r="BJ227" i="30"/>
  <c r="BK227" i="30"/>
  <c r="BL227" i="30"/>
  <c r="BO227" i="30"/>
  <c r="BP227" i="30"/>
  <c r="BQ227" i="30"/>
  <c r="BR227" i="30"/>
  <c r="BS227" i="30"/>
  <c r="BT227" i="30"/>
  <c r="BU227" i="30" a="1"/>
  <c r="BW227" i="30"/>
  <c r="BX227" i="30"/>
  <c r="BY227" i="30"/>
  <c r="BZ227" i="30"/>
  <c r="CA227" i="30"/>
  <c r="CB227" i="30"/>
  <c r="BG228" i="30"/>
  <c r="BH228" i="30"/>
  <c r="BI228" i="30"/>
  <c r="BJ228" i="30"/>
  <c r="BK228" i="30"/>
  <c r="BL228" i="30"/>
  <c r="BO228" i="30"/>
  <c r="BP228" i="30"/>
  <c r="BQ228" i="30"/>
  <c r="BR228" i="30"/>
  <c r="BS228" i="30"/>
  <c r="BT228" i="30"/>
  <c r="BU228" i="30" a="1"/>
  <c r="BW228" i="30"/>
  <c r="BX228" i="30"/>
  <c r="BY228" i="30"/>
  <c r="BZ228" i="30"/>
  <c r="CA228" i="30"/>
  <c r="CB228" i="30"/>
  <c r="BG229" i="30"/>
  <c r="BH229" i="30"/>
  <c r="BI229" i="30"/>
  <c r="BJ229" i="30"/>
  <c r="BK229" i="30"/>
  <c r="BL229" i="30"/>
  <c r="BO229" i="30"/>
  <c r="BP229" i="30"/>
  <c r="BQ229" i="30"/>
  <c r="BR229" i="30"/>
  <c r="BS229" i="30"/>
  <c r="BT229" i="30"/>
  <c r="BU229" i="30" a="1"/>
  <c r="BW229" i="30"/>
  <c r="BX229" i="30"/>
  <c r="BY229" i="30"/>
  <c r="BZ229" i="30"/>
  <c r="CA229" i="30"/>
  <c r="CB229" i="30"/>
  <c r="BG230" i="30"/>
  <c r="BH230" i="30"/>
  <c r="BI230" i="30"/>
  <c r="BJ230" i="30"/>
  <c r="BK230" i="30"/>
  <c r="BL230" i="30"/>
  <c r="BO230" i="30"/>
  <c r="BP230" i="30"/>
  <c r="BQ230" i="30"/>
  <c r="BR230" i="30"/>
  <c r="BS230" i="30"/>
  <c r="BT230" i="30"/>
  <c r="BU230" i="30" a="1"/>
  <c r="BW230" i="30"/>
  <c r="BX230" i="30"/>
  <c r="BY230" i="30"/>
  <c r="BZ230" i="30"/>
  <c r="CA230" i="30"/>
  <c r="CB230" i="30"/>
  <c r="BG231" i="30"/>
  <c r="BH231" i="30"/>
  <c r="BI231" i="30"/>
  <c r="BJ231" i="30"/>
  <c r="BK231" i="30"/>
  <c r="BL231" i="30"/>
  <c r="BO231" i="30"/>
  <c r="BP231" i="30"/>
  <c r="BQ231" i="30"/>
  <c r="BR231" i="30"/>
  <c r="BS231" i="30"/>
  <c r="BT231" i="30"/>
  <c r="BU231" i="30" a="1"/>
  <c r="BW231" i="30"/>
  <c r="BX231" i="30"/>
  <c r="BY231" i="30"/>
  <c r="BZ231" i="30"/>
  <c r="CA231" i="30"/>
  <c r="CB231" i="30"/>
  <c r="BG232" i="30"/>
  <c r="BH232" i="30"/>
  <c r="BI232" i="30"/>
  <c r="BJ232" i="30"/>
  <c r="BK232" i="30"/>
  <c r="BL232" i="30"/>
  <c r="BO232" i="30"/>
  <c r="BP232" i="30"/>
  <c r="BQ232" i="30"/>
  <c r="BR232" i="30"/>
  <c r="BS232" i="30"/>
  <c r="BT232" i="30"/>
  <c r="BU232" i="30" a="1"/>
  <c r="BW232" i="30"/>
  <c r="BX232" i="30"/>
  <c r="BY232" i="30"/>
  <c r="BZ232" i="30"/>
  <c r="CA232" i="30"/>
  <c r="CB232" i="30"/>
  <c r="BG233" i="30"/>
  <c r="BH233" i="30"/>
  <c r="BI233" i="30"/>
  <c r="BJ233" i="30"/>
  <c r="BK233" i="30"/>
  <c r="BL233" i="30"/>
  <c r="BO233" i="30"/>
  <c r="BP233" i="30"/>
  <c r="BQ233" i="30"/>
  <c r="BR233" i="30"/>
  <c r="BS233" i="30"/>
  <c r="BT233" i="30"/>
  <c r="BU233" i="30" a="1"/>
  <c r="BW233" i="30"/>
  <c r="BX233" i="30"/>
  <c r="BY233" i="30"/>
  <c r="BZ233" i="30"/>
  <c r="CA233" i="30"/>
  <c r="CB233" i="30"/>
  <c r="BG234" i="30"/>
  <c r="BH234" i="30"/>
  <c r="BI234" i="30"/>
  <c r="BJ234" i="30"/>
  <c r="BK234" i="30"/>
  <c r="BL234" i="30"/>
  <c r="BO234" i="30"/>
  <c r="BP234" i="30"/>
  <c r="BQ234" i="30"/>
  <c r="BR234" i="30"/>
  <c r="BS234" i="30"/>
  <c r="BT234" i="30"/>
  <c r="BU234" i="30" a="1"/>
  <c r="BW234" i="30"/>
  <c r="BX234" i="30"/>
  <c r="BY234" i="30"/>
  <c r="BZ234" i="30"/>
  <c r="CA234" i="30"/>
  <c r="CB234" i="30"/>
  <c r="BG235" i="30"/>
  <c r="BH235" i="30"/>
  <c r="BI235" i="30"/>
  <c r="BJ235" i="30"/>
  <c r="BK235" i="30"/>
  <c r="BL235" i="30"/>
  <c r="BO235" i="30"/>
  <c r="BP235" i="30"/>
  <c r="BQ235" i="30"/>
  <c r="BR235" i="30"/>
  <c r="BS235" i="30"/>
  <c r="BT235" i="30"/>
  <c r="BU235" i="30" a="1"/>
  <c r="BW235" i="30"/>
  <c r="BX235" i="30"/>
  <c r="BY235" i="30"/>
  <c r="BZ235" i="30"/>
  <c r="CA235" i="30"/>
  <c r="CB235" i="30"/>
  <c r="BG236" i="30"/>
  <c r="BH236" i="30"/>
  <c r="BI236" i="30"/>
  <c r="BJ236" i="30"/>
  <c r="BK236" i="30"/>
  <c r="BL236" i="30"/>
  <c r="BO236" i="30"/>
  <c r="BP236" i="30"/>
  <c r="BQ236" i="30"/>
  <c r="BR236" i="30"/>
  <c r="BS236" i="30"/>
  <c r="BT236" i="30"/>
  <c r="BU236" i="30" a="1"/>
  <c r="BW236" i="30"/>
  <c r="BX236" i="30"/>
  <c r="BY236" i="30"/>
  <c r="BZ236" i="30"/>
  <c r="CA236" i="30"/>
  <c r="CB236" i="30"/>
  <c r="BG237" i="30"/>
  <c r="BH237" i="30"/>
  <c r="BI237" i="30"/>
  <c r="BJ237" i="30"/>
  <c r="BK237" i="30"/>
  <c r="BL237" i="30"/>
  <c r="BO237" i="30"/>
  <c r="BP237" i="30"/>
  <c r="BQ237" i="30"/>
  <c r="BR237" i="30"/>
  <c r="BS237" i="30"/>
  <c r="BT237" i="30"/>
  <c r="BU237" i="30" a="1"/>
  <c r="BW237" i="30"/>
  <c r="BX237" i="30"/>
  <c r="BY237" i="30"/>
  <c r="BZ237" i="30"/>
  <c r="CA237" i="30"/>
  <c r="CB237" i="30"/>
  <c r="BG238" i="30"/>
  <c r="BH238" i="30"/>
  <c r="BI238" i="30"/>
  <c r="BJ238" i="30"/>
  <c r="BK238" i="30"/>
  <c r="BL238" i="30"/>
  <c r="BO238" i="30"/>
  <c r="BP238" i="30"/>
  <c r="BQ238" i="30"/>
  <c r="BR238" i="30"/>
  <c r="BS238" i="30"/>
  <c r="BT238" i="30"/>
  <c r="BU238" i="30" a="1"/>
  <c r="BW238" i="30"/>
  <c r="BX238" i="30"/>
  <c r="BY238" i="30"/>
  <c r="BZ238" i="30"/>
  <c r="CA238" i="30"/>
  <c r="CB238" i="30"/>
  <c r="BG239" i="30"/>
  <c r="BH239" i="30"/>
  <c r="BI239" i="30"/>
  <c r="BJ239" i="30"/>
  <c r="BK239" i="30"/>
  <c r="BL239" i="30"/>
  <c r="BO239" i="30"/>
  <c r="BP239" i="30"/>
  <c r="BQ239" i="30"/>
  <c r="BR239" i="30"/>
  <c r="BS239" i="30"/>
  <c r="BT239" i="30"/>
  <c r="BU239" i="30" a="1"/>
  <c r="BW239" i="30"/>
  <c r="BX239" i="30"/>
  <c r="BY239" i="30"/>
  <c r="BZ239" i="30"/>
  <c r="CA239" i="30"/>
  <c r="CB239" i="30"/>
  <c r="BG240" i="30"/>
  <c r="BH240" i="30"/>
  <c r="BI240" i="30"/>
  <c r="BJ240" i="30"/>
  <c r="BK240" i="30"/>
  <c r="BL240" i="30"/>
  <c r="BO240" i="30"/>
  <c r="BP240" i="30"/>
  <c r="BQ240" i="30"/>
  <c r="BR240" i="30"/>
  <c r="BS240" i="30"/>
  <c r="BT240" i="30"/>
  <c r="BU240" i="30" a="1"/>
  <c r="BW240" i="30"/>
  <c r="BX240" i="30"/>
  <c r="BY240" i="30"/>
  <c r="BZ240" i="30"/>
  <c r="CA240" i="30"/>
  <c r="CB240" i="30"/>
  <c r="BG241" i="30"/>
  <c r="BH241" i="30"/>
  <c r="BI241" i="30"/>
  <c r="BJ241" i="30"/>
  <c r="BK241" i="30"/>
  <c r="BL241" i="30"/>
  <c r="BO241" i="30"/>
  <c r="BP241" i="30"/>
  <c r="BQ241" i="30"/>
  <c r="BR241" i="30"/>
  <c r="BS241" i="30"/>
  <c r="BT241" i="30"/>
  <c r="BU241" i="30" a="1"/>
  <c r="BW241" i="30"/>
  <c r="BX241" i="30"/>
  <c r="BY241" i="30"/>
  <c r="BZ241" i="30"/>
  <c r="CA241" i="30"/>
  <c r="CB241" i="30"/>
  <c r="BG242" i="30"/>
  <c r="BH242" i="30"/>
  <c r="BI242" i="30"/>
  <c r="BJ242" i="30"/>
  <c r="BK242" i="30"/>
  <c r="BL242" i="30"/>
  <c r="BO242" i="30"/>
  <c r="BP242" i="30"/>
  <c r="BQ242" i="30"/>
  <c r="BR242" i="30"/>
  <c r="BS242" i="30"/>
  <c r="BT242" i="30"/>
  <c r="BU242" i="30" a="1"/>
  <c r="BW242" i="30"/>
  <c r="BX242" i="30"/>
  <c r="BY242" i="30"/>
  <c r="BZ242" i="30"/>
  <c r="CA242" i="30"/>
  <c r="CB242" i="30"/>
  <c r="BG243" i="30"/>
  <c r="BH243" i="30"/>
  <c r="BI243" i="30"/>
  <c r="BJ243" i="30"/>
  <c r="BK243" i="30"/>
  <c r="BL243" i="30"/>
  <c r="BO243" i="30"/>
  <c r="BP243" i="30"/>
  <c r="BQ243" i="30"/>
  <c r="BR243" i="30"/>
  <c r="BS243" i="30"/>
  <c r="BT243" i="30"/>
  <c r="BU243" i="30" a="1"/>
  <c r="BW243" i="30"/>
  <c r="BX243" i="30"/>
  <c r="BY243" i="30"/>
  <c r="BZ243" i="30"/>
  <c r="CA243" i="30"/>
  <c r="CB243" i="30"/>
  <c r="BG244" i="30"/>
  <c r="BH244" i="30"/>
  <c r="BI244" i="30"/>
  <c r="BJ244" i="30"/>
  <c r="BK244" i="30"/>
  <c r="BL244" i="30"/>
  <c r="BO244" i="30"/>
  <c r="BP244" i="30"/>
  <c r="BQ244" i="30"/>
  <c r="BR244" i="30"/>
  <c r="BS244" i="30"/>
  <c r="BT244" i="30"/>
  <c r="BU244" i="30" a="1"/>
  <c r="BW244" i="30"/>
  <c r="BX244" i="30"/>
  <c r="BY244" i="30"/>
  <c r="BZ244" i="30"/>
  <c r="CA244" i="30"/>
  <c r="CB244" i="30"/>
  <c r="BG245" i="30"/>
  <c r="BH245" i="30"/>
  <c r="BI245" i="30"/>
  <c r="BJ245" i="30"/>
  <c r="BK245" i="30"/>
  <c r="BL245" i="30"/>
  <c r="BO245" i="30"/>
  <c r="BP245" i="30"/>
  <c r="BQ245" i="30"/>
  <c r="BR245" i="30"/>
  <c r="BS245" i="30"/>
  <c r="BT245" i="30"/>
  <c r="BU245" i="30" a="1"/>
  <c r="BW245" i="30"/>
  <c r="BX245" i="30"/>
  <c r="BY245" i="30"/>
  <c r="BZ245" i="30"/>
  <c r="CA245" i="30"/>
  <c r="CB245" i="30"/>
  <c r="BG246" i="30"/>
  <c r="BH246" i="30"/>
  <c r="BI246" i="30"/>
  <c r="BJ246" i="30"/>
  <c r="BK246" i="30"/>
  <c r="BL246" i="30"/>
  <c r="BO246" i="30"/>
  <c r="BP246" i="30"/>
  <c r="BQ246" i="30"/>
  <c r="BR246" i="30"/>
  <c r="BS246" i="30"/>
  <c r="BT246" i="30"/>
  <c r="BU246" i="30" a="1"/>
  <c r="BW246" i="30"/>
  <c r="BX246" i="30"/>
  <c r="BY246" i="30"/>
  <c r="BZ246" i="30"/>
  <c r="CA246" i="30"/>
  <c r="CB246" i="30"/>
  <c r="BG247" i="30"/>
  <c r="BH247" i="30"/>
  <c r="BI247" i="30"/>
  <c r="BJ247" i="30"/>
  <c r="BK247" i="30"/>
  <c r="BL247" i="30"/>
  <c r="BO247" i="30"/>
  <c r="BP247" i="30"/>
  <c r="BQ247" i="30"/>
  <c r="BR247" i="30"/>
  <c r="BS247" i="30"/>
  <c r="BT247" i="30"/>
  <c r="BU247" i="30" a="1"/>
  <c r="BW247" i="30"/>
  <c r="BX247" i="30"/>
  <c r="BY247" i="30"/>
  <c r="BZ247" i="30"/>
  <c r="CA247" i="30"/>
  <c r="CB247" i="30"/>
  <c r="BG248" i="30"/>
  <c r="BH248" i="30"/>
  <c r="BI248" i="30"/>
  <c r="BJ248" i="30"/>
  <c r="BK248" i="30"/>
  <c r="BL248" i="30"/>
  <c r="BO248" i="30"/>
  <c r="BP248" i="30"/>
  <c r="BQ248" i="30"/>
  <c r="BR248" i="30"/>
  <c r="BS248" i="30"/>
  <c r="BT248" i="30"/>
  <c r="BU248" i="30" a="1"/>
  <c r="BW248" i="30"/>
  <c r="BX248" i="30"/>
  <c r="BY248" i="30"/>
  <c r="BZ248" i="30"/>
  <c r="CA248" i="30"/>
  <c r="CB248" i="30"/>
  <c r="BG249" i="30"/>
  <c r="BH249" i="30"/>
  <c r="BI249" i="30"/>
  <c r="BJ249" i="30"/>
  <c r="BK249" i="30"/>
  <c r="BL249" i="30"/>
  <c r="BO249" i="30"/>
  <c r="BP249" i="30"/>
  <c r="BQ249" i="30"/>
  <c r="BR249" i="30"/>
  <c r="BS249" i="30"/>
  <c r="BT249" i="30"/>
  <c r="BU249" i="30" a="1"/>
  <c r="BW249" i="30"/>
  <c r="BX249" i="30"/>
  <c r="BY249" i="30"/>
  <c r="BZ249" i="30"/>
  <c r="CA249" i="30"/>
  <c r="CB249" i="30"/>
  <c r="BG250" i="30"/>
  <c r="BH250" i="30"/>
  <c r="BI250" i="30"/>
  <c r="BJ250" i="30"/>
  <c r="BK250" i="30"/>
  <c r="BL250" i="30"/>
  <c r="BO250" i="30"/>
  <c r="BP250" i="30"/>
  <c r="BQ250" i="30"/>
  <c r="BR250" i="30"/>
  <c r="BS250" i="30"/>
  <c r="BT250" i="30"/>
  <c r="BU250" i="30" a="1"/>
  <c r="BW250" i="30"/>
  <c r="BX250" i="30"/>
  <c r="BY250" i="30"/>
  <c r="BZ250" i="30"/>
  <c r="CA250" i="30"/>
  <c r="CB250" i="30"/>
  <c r="BG251" i="30"/>
  <c r="BH251" i="30"/>
  <c r="BI251" i="30"/>
  <c r="BJ251" i="30"/>
  <c r="BK251" i="30"/>
  <c r="BL251" i="30"/>
  <c r="BO251" i="30"/>
  <c r="BP251" i="30"/>
  <c r="BQ251" i="30"/>
  <c r="BR251" i="30"/>
  <c r="BS251" i="30"/>
  <c r="BT251" i="30"/>
  <c r="BU251" i="30" a="1"/>
  <c r="BW251" i="30"/>
  <c r="BX251" i="30"/>
  <c r="BY251" i="30"/>
  <c r="BZ251" i="30"/>
  <c r="CA251" i="30"/>
  <c r="CB251" i="30"/>
  <c r="BG252" i="30"/>
  <c r="BH252" i="30"/>
  <c r="BI252" i="30"/>
  <c r="BJ252" i="30"/>
  <c r="BK252" i="30"/>
  <c r="BL252" i="30"/>
  <c r="BO252" i="30"/>
  <c r="BP252" i="30"/>
  <c r="BQ252" i="30"/>
  <c r="BR252" i="30"/>
  <c r="BS252" i="30"/>
  <c r="BT252" i="30"/>
  <c r="BU252" i="30" a="1"/>
  <c r="BW252" i="30"/>
  <c r="BX252" i="30"/>
  <c r="BY252" i="30"/>
  <c r="BZ252" i="30"/>
  <c r="CA252" i="30"/>
  <c r="CB252" i="30"/>
  <c r="BG253" i="30"/>
  <c r="BH253" i="30"/>
  <c r="BI253" i="30"/>
  <c r="BJ253" i="30"/>
  <c r="BK253" i="30"/>
  <c r="BL253" i="30"/>
  <c r="BO253" i="30"/>
  <c r="BP253" i="30"/>
  <c r="BQ253" i="30"/>
  <c r="BR253" i="30"/>
  <c r="BS253" i="30"/>
  <c r="BT253" i="30"/>
  <c r="BU253" i="30" a="1"/>
  <c r="BW253" i="30"/>
  <c r="BX253" i="30"/>
  <c r="BY253" i="30"/>
  <c r="BZ253" i="30"/>
  <c r="CA253" i="30"/>
  <c r="CB253" i="30"/>
  <c r="BG254" i="30"/>
  <c r="BH254" i="30"/>
  <c r="BI254" i="30"/>
  <c r="BJ254" i="30"/>
  <c r="BK254" i="30"/>
  <c r="BL254" i="30"/>
  <c r="BO254" i="30"/>
  <c r="BP254" i="30"/>
  <c r="BQ254" i="30"/>
  <c r="BR254" i="30"/>
  <c r="BS254" i="30"/>
  <c r="BT254" i="30"/>
  <c r="BU254" i="30" a="1"/>
  <c r="BW254" i="30"/>
  <c r="BX254" i="30"/>
  <c r="BY254" i="30"/>
  <c r="BZ254" i="30"/>
  <c r="CA254" i="30"/>
  <c r="CB254" i="30"/>
  <c r="BG255" i="30"/>
  <c r="BH255" i="30"/>
  <c r="BI255" i="30"/>
  <c r="BJ255" i="30"/>
  <c r="BK255" i="30"/>
  <c r="BL255" i="30"/>
  <c r="BO255" i="30"/>
  <c r="BP255" i="30"/>
  <c r="BQ255" i="30"/>
  <c r="BR255" i="30"/>
  <c r="BS255" i="30"/>
  <c r="BT255" i="30"/>
  <c r="BU255" i="30" a="1"/>
  <c r="BW255" i="30"/>
  <c r="BX255" i="30"/>
  <c r="BY255" i="30"/>
  <c r="BZ255" i="30"/>
  <c r="CA255" i="30"/>
  <c r="CB255" i="30"/>
  <c r="BG256" i="30"/>
  <c r="BH256" i="30"/>
  <c r="BI256" i="30"/>
  <c r="BJ256" i="30"/>
  <c r="BK256" i="30"/>
  <c r="BL256" i="30"/>
  <c r="BO256" i="30"/>
  <c r="BP256" i="30"/>
  <c r="BQ256" i="30"/>
  <c r="BR256" i="30"/>
  <c r="BS256" i="30"/>
  <c r="BT256" i="30"/>
  <c r="BU256" i="30" a="1"/>
  <c r="BW256" i="30"/>
  <c r="BX256" i="30"/>
  <c r="BY256" i="30"/>
  <c r="BZ256" i="30"/>
  <c r="CA256" i="30"/>
  <c r="CB256" i="30"/>
  <c r="BG257" i="30"/>
  <c r="BH257" i="30"/>
  <c r="BI257" i="30"/>
  <c r="BJ257" i="30"/>
  <c r="BK257" i="30"/>
  <c r="BL257" i="30"/>
  <c r="BO257" i="30"/>
  <c r="BP257" i="30"/>
  <c r="BQ257" i="30"/>
  <c r="BR257" i="30"/>
  <c r="BS257" i="30"/>
  <c r="BT257" i="30"/>
  <c r="BU257" i="30" a="1"/>
  <c r="BW257" i="30"/>
  <c r="BX257" i="30"/>
  <c r="BY257" i="30"/>
  <c r="BZ257" i="30"/>
  <c r="CA257" i="30"/>
  <c r="CB257" i="30"/>
  <c r="BG258" i="30"/>
  <c r="BH258" i="30"/>
  <c r="BI258" i="30"/>
  <c r="BJ258" i="30"/>
  <c r="BK258" i="30"/>
  <c r="BL258" i="30"/>
  <c r="BO258" i="30"/>
  <c r="BP258" i="30"/>
  <c r="BQ258" i="30"/>
  <c r="BR258" i="30"/>
  <c r="BS258" i="30"/>
  <c r="BT258" i="30"/>
  <c r="BU258" i="30" a="1"/>
  <c r="BW258" i="30"/>
  <c r="BX258" i="30"/>
  <c r="BY258" i="30"/>
  <c r="BZ258" i="30"/>
  <c r="CA258" i="30"/>
  <c r="CB258" i="30"/>
  <c r="BG259" i="30"/>
  <c r="BH259" i="30"/>
  <c r="BI259" i="30"/>
  <c r="BJ259" i="30"/>
  <c r="BK259" i="30"/>
  <c r="BL259" i="30"/>
  <c r="BO259" i="30"/>
  <c r="BP259" i="30"/>
  <c r="BQ259" i="30"/>
  <c r="BR259" i="30"/>
  <c r="BS259" i="30"/>
  <c r="BT259" i="30"/>
  <c r="BU259" i="30" a="1"/>
  <c r="BW259" i="30"/>
  <c r="BX259" i="30"/>
  <c r="BY259" i="30"/>
  <c r="BZ259" i="30"/>
  <c r="CA259" i="30"/>
  <c r="CB259" i="30"/>
  <c r="BG260" i="30"/>
  <c r="BH260" i="30"/>
  <c r="BI260" i="30"/>
  <c r="BJ260" i="30"/>
  <c r="BK260" i="30"/>
  <c r="BL260" i="30"/>
  <c r="BO260" i="30"/>
  <c r="BP260" i="30"/>
  <c r="BQ260" i="30"/>
  <c r="BR260" i="30"/>
  <c r="BS260" i="30"/>
  <c r="BT260" i="30"/>
  <c r="BU260" i="30" a="1"/>
  <c r="BW260" i="30"/>
  <c r="BX260" i="30"/>
  <c r="BY260" i="30"/>
  <c r="BZ260" i="30"/>
  <c r="CA260" i="30"/>
  <c r="CB260" i="30"/>
  <c r="BG261" i="30"/>
  <c r="BH261" i="30"/>
  <c r="BI261" i="30"/>
  <c r="BJ261" i="30"/>
  <c r="BK261" i="30"/>
  <c r="BL261" i="30"/>
  <c r="BO261" i="30"/>
  <c r="BP261" i="30"/>
  <c r="BQ261" i="30"/>
  <c r="BR261" i="30"/>
  <c r="BS261" i="30"/>
  <c r="BT261" i="30"/>
  <c r="BU261" i="30" a="1"/>
  <c r="BW261" i="30"/>
  <c r="BX261" i="30"/>
  <c r="BY261" i="30"/>
  <c r="BZ261" i="30"/>
  <c r="CA261" i="30"/>
  <c r="CB261" i="30"/>
  <c r="BG262" i="30"/>
  <c r="BH262" i="30"/>
  <c r="BI262" i="30"/>
  <c r="BJ262" i="30"/>
  <c r="BK262" i="30"/>
  <c r="BL262" i="30"/>
  <c r="BO262" i="30"/>
  <c r="BP262" i="30"/>
  <c r="BQ262" i="30"/>
  <c r="BR262" i="30"/>
  <c r="BS262" i="30"/>
  <c r="BT262" i="30"/>
  <c r="BU262" i="30" a="1"/>
  <c r="BW262" i="30"/>
  <c r="BX262" i="30"/>
  <c r="BY262" i="30"/>
  <c r="BZ262" i="30"/>
  <c r="CA262" i="30"/>
  <c r="CB262" i="30"/>
  <c r="BG263" i="30"/>
  <c r="BH263" i="30"/>
  <c r="BI263" i="30"/>
  <c r="BJ263" i="30"/>
  <c r="BK263" i="30"/>
  <c r="BL263" i="30"/>
  <c r="BO263" i="30"/>
  <c r="BP263" i="30"/>
  <c r="BQ263" i="30"/>
  <c r="BR263" i="30"/>
  <c r="BS263" i="30"/>
  <c r="BT263" i="30"/>
  <c r="BU263" i="30" a="1"/>
  <c r="BW263" i="30"/>
  <c r="BX263" i="30"/>
  <c r="BY263" i="30"/>
  <c r="BZ263" i="30"/>
  <c r="CA263" i="30"/>
  <c r="CB263" i="30"/>
  <c r="BG264" i="30"/>
  <c r="BH264" i="30"/>
  <c r="BI264" i="30"/>
  <c r="BJ264" i="30"/>
  <c r="BK264" i="30"/>
  <c r="BL264" i="30"/>
  <c r="BO264" i="30"/>
  <c r="BP264" i="30"/>
  <c r="BQ264" i="30"/>
  <c r="BR264" i="30"/>
  <c r="BS264" i="30"/>
  <c r="BT264" i="30"/>
  <c r="BU264" i="30" a="1"/>
  <c r="BW264" i="30"/>
  <c r="BX264" i="30"/>
  <c r="BY264" i="30"/>
  <c r="BZ264" i="30"/>
  <c r="CA264" i="30"/>
  <c r="CB264" i="30"/>
  <c r="BG265" i="30"/>
  <c r="BH265" i="30"/>
  <c r="BI265" i="30"/>
  <c r="BJ265" i="30"/>
  <c r="BK265" i="30"/>
  <c r="BL265" i="30"/>
  <c r="BO265" i="30"/>
  <c r="BP265" i="30"/>
  <c r="BQ265" i="30"/>
  <c r="BR265" i="30"/>
  <c r="BS265" i="30"/>
  <c r="BT265" i="30"/>
  <c r="BU265" i="30" a="1"/>
  <c r="BW265" i="30"/>
  <c r="BX265" i="30"/>
  <c r="BY265" i="30"/>
  <c r="BZ265" i="30"/>
  <c r="CA265" i="30"/>
  <c r="CB265" i="30"/>
  <c r="BG266" i="30"/>
  <c r="BH266" i="30"/>
  <c r="BI266" i="30"/>
  <c r="BJ266" i="30"/>
  <c r="BK266" i="30"/>
  <c r="BL266" i="30"/>
  <c r="BO266" i="30"/>
  <c r="BP266" i="30"/>
  <c r="BQ266" i="30"/>
  <c r="BR266" i="30"/>
  <c r="BS266" i="30"/>
  <c r="BT266" i="30"/>
  <c r="BU266" i="30" a="1"/>
  <c r="BW266" i="30"/>
  <c r="BX266" i="30"/>
  <c r="BY266" i="30"/>
  <c r="BZ266" i="30"/>
  <c r="CA266" i="30"/>
  <c r="CB266" i="30"/>
  <c r="BG267" i="30"/>
  <c r="BH267" i="30"/>
  <c r="BI267" i="30"/>
  <c r="BJ267" i="30"/>
  <c r="BK267" i="30"/>
  <c r="BL267" i="30"/>
  <c r="BO267" i="30"/>
  <c r="BP267" i="30"/>
  <c r="BQ267" i="30"/>
  <c r="BR267" i="30"/>
  <c r="BS267" i="30"/>
  <c r="BT267" i="30"/>
  <c r="BU267" i="30" a="1"/>
  <c r="BW267" i="30"/>
  <c r="BX267" i="30"/>
  <c r="BY267" i="30"/>
  <c r="BZ267" i="30"/>
  <c r="CA267" i="30"/>
  <c r="CB267" i="30"/>
  <c r="BG268" i="30"/>
  <c r="BH268" i="30"/>
  <c r="BI268" i="30"/>
  <c r="BJ268" i="30"/>
  <c r="BK268" i="30"/>
  <c r="BL268" i="30"/>
  <c r="BO268" i="30"/>
  <c r="BP268" i="30"/>
  <c r="BQ268" i="30"/>
  <c r="BR268" i="30"/>
  <c r="BS268" i="30"/>
  <c r="BT268" i="30"/>
  <c r="BU268" i="30" a="1"/>
  <c r="BW268" i="30"/>
  <c r="BX268" i="30"/>
  <c r="BY268" i="30"/>
  <c r="BZ268" i="30"/>
  <c r="CA268" i="30"/>
  <c r="CB268" i="30"/>
  <c r="BG269" i="30"/>
  <c r="BH269" i="30"/>
  <c r="BI269" i="30"/>
  <c r="BJ269" i="30"/>
  <c r="BK269" i="30"/>
  <c r="BL269" i="30"/>
  <c r="BO269" i="30"/>
  <c r="BP269" i="30"/>
  <c r="BQ269" i="30"/>
  <c r="BR269" i="30"/>
  <c r="BS269" i="30"/>
  <c r="BT269" i="30"/>
  <c r="BU269" i="30" a="1"/>
  <c r="BW269" i="30"/>
  <c r="BX269" i="30"/>
  <c r="BY269" i="30"/>
  <c r="BZ269" i="30"/>
  <c r="CA269" i="30"/>
  <c r="CB269" i="30"/>
  <c r="BG270" i="30"/>
  <c r="BH270" i="30"/>
  <c r="BI270" i="30"/>
  <c r="BJ270" i="30"/>
  <c r="BK270" i="30"/>
  <c r="BL270" i="30"/>
  <c r="BO270" i="30"/>
  <c r="BP270" i="30"/>
  <c r="BQ270" i="30"/>
  <c r="BR270" i="30"/>
  <c r="BS270" i="30"/>
  <c r="BT270" i="30"/>
  <c r="BU270" i="30" a="1"/>
  <c r="BW270" i="30"/>
  <c r="BX270" i="30"/>
  <c r="BY270" i="30"/>
  <c r="BZ270" i="30"/>
  <c r="CA270" i="30"/>
  <c r="CB270" i="30"/>
  <c r="BG271" i="30"/>
  <c r="BH271" i="30"/>
  <c r="BI271" i="30"/>
  <c r="BJ271" i="30"/>
  <c r="BK271" i="30"/>
  <c r="BL271" i="30"/>
  <c r="BO271" i="30"/>
  <c r="BP271" i="30"/>
  <c r="BQ271" i="30"/>
  <c r="BR271" i="30"/>
  <c r="BS271" i="30"/>
  <c r="BT271" i="30"/>
  <c r="BU271" i="30" a="1"/>
  <c r="BW271" i="30"/>
  <c r="BX271" i="30"/>
  <c r="BY271" i="30"/>
  <c r="BZ271" i="30"/>
  <c r="CA271" i="30"/>
  <c r="CB271" i="30"/>
  <c r="BG272" i="30"/>
  <c r="BH272" i="30"/>
  <c r="BI272" i="30"/>
  <c r="BJ272" i="30"/>
  <c r="BK272" i="30"/>
  <c r="BL272" i="30"/>
  <c r="BO272" i="30"/>
  <c r="BP272" i="30"/>
  <c r="BQ272" i="30"/>
  <c r="BR272" i="30"/>
  <c r="BS272" i="30"/>
  <c r="BT272" i="30"/>
  <c r="BU272" i="30" a="1"/>
  <c r="BW272" i="30"/>
  <c r="BX272" i="30"/>
  <c r="BY272" i="30"/>
  <c r="BZ272" i="30"/>
  <c r="CA272" i="30"/>
  <c r="CB272" i="30"/>
  <c r="BG273" i="30"/>
  <c r="BH273" i="30"/>
  <c r="BI273" i="30"/>
  <c r="BJ273" i="30"/>
  <c r="BK273" i="30"/>
  <c r="BL273" i="30"/>
  <c r="BO273" i="30"/>
  <c r="BP273" i="30"/>
  <c r="BQ273" i="30"/>
  <c r="BR273" i="30"/>
  <c r="BS273" i="30"/>
  <c r="BT273" i="30"/>
  <c r="BU273" i="30" a="1"/>
  <c r="BW273" i="30"/>
  <c r="BX273" i="30"/>
  <c r="BY273" i="30"/>
  <c r="BZ273" i="30"/>
  <c r="CA273" i="30"/>
  <c r="CB273" i="30"/>
  <c r="BG274" i="30"/>
  <c r="BH274" i="30"/>
  <c r="BI274" i="30"/>
  <c r="BJ274" i="30"/>
  <c r="BK274" i="30"/>
  <c r="BL274" i="30"/>
  <c r="BO274" i="30"/>
  <c r="BP274" i="30"/>
  <c r="BQ274" i="30"/>
  <c r="BR274" i="30"/>
  <c r="BS274" i="30"/>
  <c r="BT274" i="30"/>
  <c r="BU274" i="30" a="1"/>
  <c r="BW274" i="30"/>
  <c r="BX274" i="30"/>
  <c r="BY274" i="30"/>
  <c r="BZ274" i="30"/>
  <c r="CA274" i="30"/>
  <c r="CB274" i="30"/>
  <c r="BG275" i="30"/>
  <c r="BH275" i="30"/>
  <c r="BI275" i="30"/>
  <c r="BJ275" i="30"/>
  <c r="BK275" i="30"/>
  <c r="BL275" i="30"/>
  <c r="BO275" i="30"/>
  <c r="BP275" i="30"/>
  <c r="BQ275" i="30"/>
  <c r="BR275" i="30"/>
  <c r="BS275" i="30"/>
  <c r="BT275" i="30"/>
  <c r="BU275" i="30" a="1"/>
  <c r="BW275" i="30"/>
  <c r="BX275" i="30"/>
  <c r="BY275" i="30"/>
  <c r="BZ275" i="30"/>
  <c r="CA275" i="30"/>
  <c r="CB275" i="30"/>
  <c r="BG276" i="30"/>
  <c r="BH276" i="30"/>
  <c r="BI276" i="30"/>
  <c r="BJ276" i="30"/>
  <c r="BK276" i="30"/>
  <c r="BL276" i="30"/>
  <c r="BO276" i="30"/>
  <c r="BP276" i="30"/>
  <c r="BQ276" i="30"/>
  <c r="BR276" i="30"/>
  <c r="BS276" i="30"/>
  <c r="BT276" i="30"/>
  <c r="BU276" i="30" a="1"/>
  <c r="BW276" i="30"/>
  <c r="BX276" i="30"/>
  <c r="BY276" i="30"/>
  <c r="BZ276" i="30"/>
  <c r="CA276" i="30"/>
  <c r="CB276" i="30"/>
  <c r="BG277" i="30"/>
  <c r="BH277" i="30"/>
  <c r="BI277" i="30"/>
  <c r="BJ277" i="30"/>
  <c r="BK277" i="30"/>
  <c r="BL277" i="30"/>
  <c r="BO277" i="30"/>
  <c r="BP277" i="30"/>
  <c r="BQ277" i="30"/>
  <c r="BR277" i="30"/>
  <c r="BS277" i="30"/>
  <c r="BT277" i="30"/>
  <c r="BU277" i="30" a="1"/>
  <c r="BW277" i="30"/>
  <c r="BX277" i="30"/>
  <c r="BY277" i="30"/>
  <c r="BZ277" i="30"/>
  <c r="CA277" i="30"/>
  <c r="CB277" i="30"/>
  <c r="BG278" i="30"/>
  <c r="BH278" i="30"/>
  <c r="BI278" i="30"/>
  <c r="BJ278" i="30"/>
  <c r="BK278" i="30"/>
  <c r="BL278" i="30"/>
  <c r="BO278" i="30"/>
  <c r="BP278" i="30"/>
  <c r="BQ278" i="30"/>
  <c r="BR278" i="30"/>
  <c r="BS278" i="30"/>
  <c r="BT278" i="30"/>
  <c r="BU278" i="30" a="1"/>
  <c r="BW278" i="30"/>
  <c r="BX278" i="30"/>
  <c r="BY278" i="30"/>
  <c r="BZ278" i="30"/>
  <c r="CA278" i="30"/>
  <c r="CB278" i="30"/>
  <c r="BG279" i="30"/>
  <c r="BH279" i="30"/>
  <c r="BI279" i="30"/>
  <c r="BJ279" i="30"/>
  <c r="BK279" i="30"/>
  <c r="BL279" i="30"/>
  <c r="BO279" i="30"/>
  <c r="BP279" i="30"/>
  <c r="BQ279" i="30"/>
  <c r="BR279" i="30"/>
  <c r="BS279" i="30"/>
  <c r="BT279" i="30"/>
  <c r="BU279" i="30" a="1"/>
  <c r="BW279" i="30"/>
  <c r="BX279" i="30"/>
  <c r="BY279" i="30"/>
  <c r="BZ279" i="30"/>
  <c r="CA279" i="30"/>
  <c r="CB279" i="30"/>
  <c r="BG280" i="30"/>
  <c r="BH280" i="30"/>
  <c r="BI280" i="30"/>
  <c r="BJ280" i="30"/>
  <c r="BK280" i="30"/>
  <c r="BL280" i="30"/>
  <c r="BO280" i="30"/>
  <c r="BP280" i="30"/>
  <c r="BQ280" i="30"/>
  <c r="BR280" i="30"/>
  <c r="BS280" i="30"/>
  <c r="BT280" i="30"/>
  <c r="BU280" i="30" a="1"/>
  <c r="BW280" i="30"/>
  <c r="BX280" i="30"/>
  <c r="BY280" i="30"/>
  <c r="BZ280" i="30"/>
  <c r="CA280" i="30"/>
  <c r="CB280" i="30"/>
  <c r="BG281" i="30"/>
  <c r="BH281" i="30"/>
  <c r="BI281" i="30"/>
  <c r="BJ281" i="30"/>
  <c r="BK281" i="30"/>
  <c r="BL281" i="30"/>
  <c r="BO281" i="30"/>
  <c r="BP281" i="30"/>
  <c r="BQ281" i="30"/>
  <c r="BR281" i="30"/>
  <c r="BS281" i="30"/>
  <c r="BT281" i="30"/>
  <c r="BU281" i="30" a="1"/>
  <c r="BW281" i="30"/>
  <c r="BX281" i="30"/>
  <c r="BY281" i="30"/>
  <c r="BZ281" i="30"/>
  <c r="CA281" i="30"/>
  <c r="CB281" i="30"/>
  <c r="BG282" i="30"/>
  <c r="BH282" i="30"/>
  <c r="BI282" i="30"/>
  <c r="BJ282" i="30"/>
  <c r="BK282" i="30"/>
  <c r="BL282" i="30"/>
  <c r="BO282" i="30"/>
  <c r="BP282" i="30"/>
  <c r="BQ282" i="30"/>
  <c r="BR282" i="30"/>
  <c r="BS282" i="30"/>
  <c r="BT282" i="30"/>
  <c r="BU282" i="30" a="1"/>
  <c r="BW282" i="30"/>
  <c r="BX282" i="30"/>
  <c r="BY282" i="30"/>
  <c r="BZ282" i="30"/>
  <c r="CA282" i="30"/>
  <c r="CB282" i="30"/>
  <c r="BG283" i="30"/>
  <c r="BH283" i="30"/>
  <c r="BI283" i="30"/>
  <c r="BJ283" i="30"/>
  <c r="BK283" i="30"/>
  <c r="BL283" i="30"/>
  <c r="BO283" i="30"/>
  <c r="BP283" i="30"/>
  <c r="BQ283" i="30"/>
  <c r="BR283" i="30"/>
  <c r="BS283" i="30"/>
  <c r="BT283" i="30"/>
  <c r="BU283" i="30" a="1"/>
  <c r="BW283" i="30"/>
  <c r="BX283" i="30"/>
  <c r="BY283" i="30"/>
  <c r="BZ283" i="30"/>
  <c r="CA283" i="30"/>
  <c r="CB283" i="30"/>
  <c r="BG284" i="30"/>
  <c r="BH284" i="30"/>
  <c r="BI284" i="30"/>
  <c r="BJ284" i="30"/>
  <c r="BK284" i="30"/>
  <c r="BL284" i="30"/>
  <c r="BO284" i="30"/>
  <c r="BP284" i="30"/>
  <c r="BQ284" i="30"/>
  <c r="BR284" i="30"/>
  <c r="BS284" i="30"/>
  <c r="BT284" i="30"/>
  <c r="BU284" i="30" a="1"/>
  <c r="BW284" i="30"/>
  <c r="BX284" i="30"/>
  <c r="BY284" i="30"/>
  <c r="BZ284" i="30"/>
  <c r="CA284" i="30"/>
  <c r="CB284" i="30"/>
  <c r="BG285" i="30"/>
  <c r="BH285" i="30"/>
  <c r="BI285" i="30"/>
  <c r="BJ285" i="30"/>
  <c r="BK285" i="30"/>
  <c r="BL285" i="30"/>
  <c r="BO285" i="30"/>
  <c r="BP285" i="30"/>
  <c r="BQ285" i="30"/>
  <c r="BR285" i="30"/>
  <c r="BS285" i="30"/>
  <c r="BT285" i="30"/>
  <c r="BU285" i="30" a="1"/>
  <c r="BW285" i="30"/>
  <c r="BX285" i="30"/>
  <c r="BY285" i="30"/>
  <c r="BZ285" i="30"/>
  <c r="CA285" i="30"/>
  <c r="CB285" i="30"/>
  <c r="BG286" i="30"/>
  <c r="BH286" i="30"/>
  <c r="BI286" i="30"/>
  <c r="BJ286" i="30"/>
  <c r="BK286" i="30"/>
  <c r="BL286" i="30"/>
  <c r="BO286" i="30"/>
  <c r="BP286" i="30"/>
  <c r="BQ286" i="30"/>
  <c r="BR286" i="30"/>
  <c r="BS286" i="30"/>
  <c r="BT286" i="30"/>
  <c r="BU286" i="30" a="1"/>
  <c r="BW286" i="30"/>
  <c r="BX286" i="30"/>
  <c r="BY286" i="30"/>
  <c r="BZ286" i="30"/>
  <c r="CA286" i="30"/>
  <c r="CB286" i="30"/>
  <c r="BG287" i="30"/>
  <c r="BH287" i="30"/>
  <c r="BI287" i="30"/>
  <c r="BJ287" i="30"/>
  <c r="BK287" i="30"/>
  <c r="BL287" i="30"/>
  <c r="BO287" i="30"/>
  <c r="BP287" i="30"/>
  <c r="BQ287" i="30"/>
  <c r="BR287" i="30"/>
  <c r="BS287" i="30"/>
  <c r="BT287" i="30"/>
  <c r="BU287" i="30" a="1"/>
  <c r="BW287" i="30"/>
  <c r="BX287" i="30"/>
  <c r="BY287" i="30"/>
  <c r="BZ287" i="30"/>
  <c r="CA287" i="30"/>
  <c r="CB287" i="30"/>
  <c r="BG288" i="30"/>
  <c r="BH288" i="30"/>
  <c r="BI288" i="30"/>
  <c r="BJ288" i="30"/>
  <c r="BK288" i="30"/>
  <c r="BL288" i="30"/>
  <c r="BO288" i="30"/>
  <c r="BP288" i="30"/>
  <c r="BQ288" i="30"/>
  <c r="BR288" i="30"/>
  <c r="BS288" i="30"/>
  <c r="BT288" i="30"/>
  <c r="BU288" i="30" a="1"/>
  <c r="BW288" i="30"/>
  <c r="BX288" i="30"/>
  <c r="BY288" i="30"/>
  <c r="BZ288" i="30"/>
  <c r="CA288" i="30"/>
  <c r="CB288" i="30"/>
  <c r="BG289" i="30"/>
  <c r="BH289" i="30"/>
  <c r="BI289" i="30"/>
  <c r="BJ289" i="30"/>
  <c r="BK289" i="30"/>
  <c r="BL289" i="30"/>
  <c r="BO289" i="30"/>
  <c r="BP289" i="30"/>
  <c r="BQ289" i="30"/>
  <c r="BR289" i="30"/>
  <c r="BS289" i="30"/>
  <c r="BT289" i="30"/>
  <c r="BU289" i="30" a="1"/>
  <c r="BW289" i="30"/>
  <c r="BX289" i="30"/>
  <c r="BY289" i="30"/>
  <c r="BZ289" i="30"/>
  <c r="CA289" i="30"/>
  <c r="CB289" i="30"/>
  <c r="BG290" i="30"/>
  <c r="BH290" i="30"/>
  <c r="BI290" i="30"/>
  <c r="BJ290" i="30"/>
  <c r="BK290" i="30"/>
  <c r="BL290" i="30"/>
  <c r="BO290" i="30"/>
  <c r="BP290" i="30"/>
  <c r="BQ290" i="30"/>
  <c r="BR290" i="30"/>
  <c r="BS290" i="30"/>
  <c r="BT290" i="30"/>
  <c r="BU290" i="30" a="1"/>
  <c r="BW290" i="30"/>
  <c r="BX290" i="30"/>
  <c r="BY290" i="30"/>
  <c r="BZ290" i="30"/>
  <c r="CA290" i="30"/>
  <c r="CB290" i="30"/>
  <c r="BG291" i="30"/>
  <c r="BH291" i="30"/>
  <c r="BI291" i="30"/>
  <c r="BJ291" i="30"/>
  <c r="BK291" i="30"/>
  <c r="BL291" i="30"/>
  <c r="BO291" i="30"/>
  <c r="BP291" i="30"/>
  <c r="BQ291" i="30"/>
  <c r="BR291" i="30"/>
  <c r="BS291" i="30"/>
  <c r="BT291" i="30"/>
  <c r="BU291" i="30" a="1"/>
  <c r="BW291" i="30"/>
  <c r="BX291" i="30"/>
  <c r="BY291" i="30"/>
  <c r="BZ291" i="30"/>
  <c r="CA291" i="30"/>
  <c r="CB291" i="30"/>
  <c r="BG292" i="30"/>
  <c r="BH292" i="30"/>
  <c r="BI292" i="30"/>
  <c r="BJ292" i="30"/>
  <c r="BK292" i="30"/>
  <c r="BL292" i="30"/>
  <c r="BO292" i="30"/>
  <c r="BP292" i="30"/>
  <c r="BQ292" i="30"/>
  <c r="BR292" i="30"/>
  <c r="BS292" i="30"/>
  <c r="BT292" i="30"/>
  <c r="BU292" i="30" a="1"/>
  <c r="BW292" i="30"/>
  <c r="BX292" i="30"/>
  <c r="BY292" i="30"/>
  <c r="BZ292" i="30"/>
  <c r="CA292" i="30"/>
  <c r="CB292" i="30"/>
  <c r="BG293" i="30"/>
  <c r="BH293" i="30"/>
  <c r="BI293" i="30"/>
  <c r="BJ293" i="30"/>
  <c r="BK293" i="30"/>
  <c r="BL293" i="30"/>
  <c r="BO293" i="30"/>
  <c r="BP293" i="30"/>
  <c r="BQ293" i="30"/>
  <c r="BR293" i="30"/>
  <c r="BS293" i="30"/>
  <c r="BT293" i="30"/>
  <c r="BU293" i="30" a="1"/>
  <c r="BW293" i="30"/>
  <c r="BX293" i="30"/>
  <c r="BY293" i="30"/>
  <c r="BZ293" i="30"/>
  <c r="CA293" i="30"/>
  <c r="CB293" i="30"/>
  <c r="BG294" i="30"/>
  <c r="BH294" i="30"/>
  <c r="BI294" i="30"/>
  <c r="BJ294" i="30"/>
  <c r="BK294" i="30"/>
  <c r="BL294" i="30"/>
  <c r="BO294" i="30"/>
  <c r="BP294" i="30"/>
  <c r="BQ294" i="30"/>
  <c r="BR294" i="30"/>
  <c r="BS294" i="30"/>
  <c r="BT294" i="30"/>
  <c r="BU294" i="30" a="1"/>
  <c r="BW294" i="30"/>
  <c r="BX294" i="30"/>
  <c r="BY294" i="30"/>
  <c r="BZ294" i="30"/>
  <c r="CA294" i="30"/>
  <c r="CB294" i="30"/>
  <c r="BG295" i="30"/>
  <c r="BH295" i="30"/>
  <c r="BI295" i="30"/>
  <c r="BJ295" i="30"/>
  <c r="BK295" i="30"/>
  <c r="BL295" i="30"/>
  <c r="BO295" i="30"/>
  <c r="BP295" i="30"/>
  <c r="BQ295" i="30"/>
  <c r="BR295" i="30"/>
  <c r="BS295" i="30"/>
  <c r="BT295" i="30"/>
  <c r="BU295" i="30" a="1"/>
  <c r="BW295" i="30"/>
  <c r="BX295" i="30"/>
  <c r="BY295" i="30"/>
  <c r="BZ295" i="30"/>
  <c r="CA295" i="30"/>
  <c r="CB295" i="30"/>
  <c r="BG296" i="30"/>
  <c r="BH296" i="30"/>
  <c r="BI296" i="30"/>
  <c r="BJ296" i="30"/>
  <c r="BK296" i="30"/>
  <c r="BL296" i="30"/>
  <c r="BO296" i="30"/>
  <c r="BP296" i="30"/>
  <c r="BQ296" i="30"/>
  <c r="BR296" i="30"/>
  <c r="BS296" i="30"/>
  <c r="BT296" i="30"/>
  <c r="BU296" i="30" a="1"/>
  <c r="BW296" i="30"/>
  <c r="BX296" i="30"/>
  <c r="BY296" i="30"/>
  <c r="BZ296" i="30"/>
  <c r="CA296" i="30"/>
  <c r="CB296" i="30"/>
  <c r="BG297" i="30"/>
  <c r="BH297" i="30"/>
  <c r="BI297" i="30"/>
  <c r="BJ297" i="30"/>
  <c r="BK297" i="30"/>
  <c r="BL297" i="30"/>
  <c r="BO297" i="30"/>
  <c r="BP297" i="30"/>
  <c r="BQ297" i="30"/>
  <c r="BR297" i="30"/>
  <c r="BS297" i="30"/>
  <c r="BT297" i="30"/>
  <c r="BU297" i="30" a="1"/>
  <c r="BW297" i="30"/>
  <c r="BX297" i="30"/>
  <c r="BY297" i="30"/>
  <c r="BZ297" i="30"/>
  <c r="CA297" i="30"/>
  <c r="CB297" i="30"/>
  <c r="BG298" i="30"/>
  <c r="BH298" i="30"/>
  <c r="BI298" i="30"/>
  <c r="BJ298" i="30"/>
  <c r="BK298" i="30"/>
  <c r="BL298" i="30"/>
  <c r="BO298" i="30"/>
  <c r="BP298" i="30"/>
  <c r="BQ298" i="30"/>
  <c r="BR298" i="30"/>
  <c r="BS298" i="30"/>
  <c r="BT298" i="30"/>
  <c r="BU298" i="30" a="1"/>
  <c r="BW298" i="30"/>
  <c r="BX298" i="30"/>
  <c r="BY298" i="30"/>
  <c r="BZ298" i="30"/>
  <c r="CA298" i="30"/>
  <c r="CB298" i="30"/>
  <c r="BG299" i="30"/>
  <c r="BH299" i="30"/>
  <c r="BI299" i="30"/>
  <c r="BJ299" i="30"/>
  <c r="BK299" i="30"/>
  <c r="BL299" i="30"/>
  <c r="BO299" i="30"/>
  <c r="BP299" i="30"/>
  <c r="BQ299" i="30"/>
  <c r="BR299" i="30"/>
  <c r="BS299" i="30"/>
  <c r="BT299" i="30"/>
  <c r="BU299" i="30" a="1"/>
  <c r="BW299" i="30"/>
  <c r="BX299" i="30"/>
  <c r="BY299" i="30"/>
  <c r="BZ299" i="30"/>
  <c r="CA299" i="30"/>
  <c r="CB299" i="30"/>
  <c r="BG300" i="30"/>
  <c r="BH300" i="30"/>
  <c r="BI300" i="30"/>
  <c r="BJ300" i="30"/>
  <c r="BK300" i="30"/>
  <c r="BL300" i="30"/>
  <c r="BO300" i="30"/>
  <c r="BP300" i="30"/>
  <c r="BQ300" i="30"/>
  <c r="BR300" i="30"/>
  <c r="BS300" i="30"/>
  <c r="BT300" i="30"/>
  <c r="BU300" i="30" a="1"/>
  <c r="BW300" i="30"/>
  <c r="BX300" i="30"/>
  <c r="BY300" i="30"/>
  <c r="BZ300" i="30"/>
  <c r="CA300" i="30"/>
  <c r="CB300" i="30"/>
  <c r="BG301" i="30"/>
  <c r="BH301" i="30"/>
  <c r="BI301" i="30"/>
  <c r="BJ301" i="30"/>
  <c r="BK301" i="30"/>
  <c r="BL301" i="30"/>
  <c r="BO301" i="30"/>
  <c r="BP301" i="30"/>
  <c r="BQ301" i="30"/>
  <c r="BR301" i="30"/>
  <c r="BS301" i="30"/>
  <c r="BT301" i="30"/>
  <c r="BU301" i="30" a="1"/>
  <c r="BW301" i="30"/>
  <c r="BX301" i="30"/>
  <c r="BY301" i="30"/>
  <c r="BZ301" i="30"/>
  <c r="CA301" i="30"/>
  <c r="CB301" i="30"/>
  <c r="BG302" i="30"/>
  <c r="BH302" i="30"/>
  <c r="BI302" i="30"/>
  <c r="BJ302" i="30"/>
  <c r="BK302" i="30"/>
  <c r="BL302" i="30"/>
  <c r="BO302" i="30"/>
  <c r="BP302" i="30"/>
  <c r="BQ302" i="30"/>
  <c r="BR302" i="30"/>
  <c r="BS302" i="30"/>
  <c r="BT302" i="30"/>
  <c r="BU302" i="30" a="1"/>
  <c r="BW302" i="30"/>
  <c r="BX302" i="30"/>
  <c r="BY302" i="30"/>
  <c r="BZ302" i="30"/>
  <c r="CA302" i="30"/>
  <c r="CB302" i="30"/>
  <c r="BG303" i="30"/>
  <c r="BH303" i="30"/>
  <c r="BI303" i="30"/>
  <c r="BJ303" i="30"/>
  <c r="BK303" i="30"/>
  <c r="BL303" i="30"/>
  <c r="BO303" i="30"/>
  <c r="BP303" i="30"/>
  <c r="BQ303" i="30"/>
  <c r="BR303" i="30"/>
  <c r="BS303" i="30"/>
  <c r="BT303" i="30"/>
  <c r="BU303" i="30" a="1"/>
  <c r="BW303" i="30"/>
  <c r="BX303" i="30"/>
  <c r="BY303" i="30"/>
  <c r="BZ303" i="30"/>
  <c r="CA303" i="30"/>
  <c r="CB303" i="30"/>
  <c r="BG304" i="30"/>
  <c r="BH304" i="30"/>
  <c r="BI304" i="30"/>
  <c r="BJ304" i="30"/>
  <c r="BK304" i="30"/>
  <c r="BL304" i="30"/>
  <c r="BO304" i="30"/>
  <c r="BP304" i="30"/>
  <c r="BQ304" i="30"/>
  <c r="BR304" i="30"/>
  <c r="BS304" i="30"/>
  <c r="BT304" i="30"/>
  <c r="BU304" i="30" a="1"/>
  <c r="BW304" i="30"/>
  <c r="BX304" i="30"/>
  <c r="BY304" i="30"/>
  <c r="BZ304" i="30"/>
  <c r="CA304" i="30"/>
  <c r="CB304" i="30"/>
  <c r="BG305" i="30"/>
  <c r="BH305" i="30"/>
  <c r="BI305" i="30"/>
  <c r="BJ305" i="30"/>
  <c r="BK305" i="30"/>
  <c r="BL305" i="30"/>
  <c r="BO305" i="30"/>
  <c r="BP305" i="30"/>
  <c r="BQ305" i="30"/>
  <c r="BR305" i="30"/>
  <c r="BS305" i="30"/>
  <c r="BT305" i="30"/>
  <c r="BU305" i="30" a="1"/>
  <c r="BW305" i="30"/>
  <c r="BX305" i="30"/>
  <c r="BY305" i="30"/>
  <c r="BZ305" i="30"/>
  <c r="CA305" i="30"/>
  <c r="CB305" i="30"/>
  <c r="BG306" i="30"/>
  <c r="BH306" i="30"/>
  <c r="BI306" i="30"/>
  <c r="BJ306" i="30"/>
  <c r="BK306" i="30"/>
  <c r="BL306" i="30"/>
  <c r="BO306" i="30"/>
  <c r="BP306" i="30"/>
  <c r="BQ306" i="30"/>
  <c r="BR306" i="30"/>
  <c r="BS306" i="30"/>
  <c r="BT306" i="30"/>
  <c r="BU306" i="30" a="1"/>
  <c r="BW306" i="30"/>
  <c r="BX306" i="30"/>
  <c r="BY306" i="30"/>
  <c r="BZ306" i="30"/>
  <c r="CA306" i="30"/>
  <c r="CB306" i="30"/>
  <c r="BG307" i="30"/>
  <c r="BH307" i="30"/>
  <c r="BI307" i="30"/>
  <c r="BJ307" i="30"/>
  <c r="BK307" i="30"/>
  <c r="BL307" i="30"/>
  <c r="BO307" i="30"/>
  <c r="BP307" i="30"/>
  <c r="BQ307" i="30"/>
  <c r="BR307" i="30"/>
  <c r="BS307" i="30"/>
  <c r="BT307" i="30"/>
  <c r="BU307" i="30" a="1"/>
  <c r="BW307" i="30"/>
  <c r="BX307" i="30"/>
  <c r="BY307" i="30"/>
  <c r="BZ307" i="30"/>
  <c r="CA307" i="30"/>
  <c r="CB307" i="30"/>
  <c r="BG308" i="30"/>
  <c r="BH308" i="30"/>
  <c r="BI308" i="30"/>
  <c r="BJ308" i="30"/>
  <c r="BK308" i="30"/>
  <c r="BL308" i="30"/>
  <c r="BO308" i="30"/>
  <c r="BP308" i="30"/>
  <c r="BQ308" i="30"/>
  <c r="BR308" i="30"/>
  <c r="BS308" i="30"/>
  <c r="BT308" i="30"/>
  <c r="BU308" i="30" a="1"/>
  <c r="BW308" i="30"/>
  <c r="BX308" i="30"/>
  <c r="BY308" i="30"/>
  <c r="BZ308" i="30"/>
  <c r="CA308" i="30"/>
  <c r="CB308" i="30"/>
  <c r="BG309" i="30"/>
  <c r="BH309" i="30"/>
  <c r="BI309" i="30"/>
  <c r="BJ309" i="30"/>
  <c r="BK309" i="30"/>
  <c r="BL309" i="30"/>
  <c r="BO309" i="30"/>
  <c r="BP309" i="30"/>
  <c r="BQ309" i="30"/>
  <c r="BR309" i="30"/>
  <c r="BS309" i="30"/>
  <c r="BT309" i="30"/>
  <c r="BU309" i="30" a="1"/>
  <c r="BW309" i="30"/>
  <c r="BX309" i="30"/>
  <c r="BY309" i="30"/>
  <c r="BZ309" i="30"/>
  <c r="CA309" i="30"/>
  <c r="CB309" i="30"/>
  <c r="BG310" i="30"/>
  <c r="BH310" i="30"/>
  <c r="BI310" i="30"/>
  <c r="BJ310" i="30"/>
  <c r="BK310" i="30"/>
  <c r="BL310" i="30"/>
  <c r="BO310" i="30"/>
  <c r="BP310" i="30"/>
  <c r="BQ310" i="30"/>
  <c r="BR310" i="30"/>
  <c r="BS310" i="30"/>
  <c r="BT310" i="30"/>
  <c r="BU310" i="30" a="1"/>
  <c r="BW310" i="30"/>
  <c r="BX310" i="30"/>
  <c r="BY310" i="30"/>
  <c r="BZ310" i="30"/>
  <c r="CA310" i="30"/>
  <c r="CB310" i="30"/>
  <c r="BG311" i="30"/>
  <c r="BH311" i="30"/>
  <c r="BI311" i="30"/>
  <c r="BJ311" i="30"/>
  <c r="BK311" i="30"/>
  <c r="BL311" i="30"/>
  <c r="BO311" i="30"/>
  <c r="BP311" i="30"/>
  <c r="BQ311" i="30"/>
  <c r="BR311" i="30"/>
  <c r="BS311" i="30"/>
  <c r="BT311" i="30"/>
  <c r="BU311" i="30" a="1"/>
  <c r="BW311" i="30"/>
  <c r="BX311" i="30"/>
  <c r="BY311" i="30"/>
  <c r="BZ311" i="30"/>
  <c r="CA311" i="30"/>
  <c r="CB311" i="30"/>
  <c r="BG312" i="30"/>
  <c r="BH312" i="30"/>
  <c r="BI312" i="30"/>
  <c r="BJ312" i="30"/>
  <c r="BK312" i="30"/>
  <c r="BL312" i="30"/>
  <c r="BO312" i="30"/>
  <c r="BP312" i="30"/>
  <c r="BQ312" i="30"/>
  <c r="BR312" i="30"/>
  <c r="BS312" i="30"/>
  <c r="BT312" i="30"/>
  <c r="BU312" i="30" a="1"/>
  <c r="BW312" i="30"/>
  <c r="BX312" i="30"/>
  <c r="BY312" i="30"/>
  <c r="BZ312" i="30"/>
  <c r="CA312" i="30"/>
  <c r="CB312" i="30"/>
  <c r="BG313" i="30"/>
  <c r="BH313" i="30"/>
  <c r="BI313" i="30"/>
  <c r="BJ313" i="30"/>
  <c r="BK313" i="30"/>
  <c r="BL313" i="30"/>
  <c r="BO313" i="30"/>
  <c r="BP313" i="30"/>
  <c r="BQ313" i="30"/>
  <c r="BR313" i="30"/>
  <c r="BS313" i="30"/>
  <c r="BT313" i="30"/>
  <c r="BU313" i="30" a="1"/>
  <c r="BW313" i="30"/>
  <c r="BX313" i="30"/>
  <c r="BY313" i="30"/>
  <c r="BZ313" i="30"/>
  <c r="CA313" i="30"/>
  <c r="CB313" i="30"/>
  <c r="BG314" i="30"/>
  <c r="BH314" i="30"/>
  <c r="BI314" i="30"/>
  <c r="BJ314" i="30"/>
  <c r="BK314" i="30"/>
  <c r="BL314" i="30"/>
  <c r="BO314" i="30"/>
  <c r="BP314" i="30"/>
  <c r="BQ314" i="30"/>
  <c r="BR314" i="30"/>
  <c r="BS314" i="30"/>
  <c r="BT314" i="30"/>
  <c r="BU314" i="30" a="1"/>
  <c r="BW314" i="30"/>
  <c r="BX314" i="30"/>
  <c r="BY314" i="30"/>
  <c r="BZ314" i="30"/>
  <c r="CA314" i="30"/>
  <c r="CB314" i="30"/>
  <c r="BG315" i="30"/>
  <c r="BH315" i="30"/>
  <c r="BI315" i="30"/>
  <c r="BJ315" i="30"/>
  <c r="BK315" i="30"/>
  <c r="BL315" i="30"/>
  <c r="BO315" i="30"/>
  <c r="BP315" i="30"/>
  <c r="BQ315" i="30"/>
  <c r="BR315" i="30"/>
  <c r="BS315" i="30"/>
  <c r="BT315" i="30"/>
  <c r="BU315" i="30" a="1"/>
  <c r="BW315" i="30"/>
  <c r="BX315" i="30"/>
  <c r="BY315" i="30"/>
  <c r="BZ315" i="30"/>
  <c r="CA315" i="30"/>
  <c r="CB315" i="30"/>
  <c r="BG316" i="30"/>
  <c r="BH316" i="30"/>
  <c r="BI316" i="30"/>
  <c r="BJ316" i="30"/>
  <c r="BK316" i="30"/>
  <c r="BL316" i="30"/>
  <c r="BO316" i="30"/>
  <c r="BP316" i="30"/>
  <c r="BQ316" i="30"/>
  <c r="BR316" i="30"/>
  <c r="BS316" i="30"/>
  <c r="BT316" i="30"/>
  <c r="BU316" i="30" a="1"/>
  <c r="BW316" i="30"/>
  <c r="BX316" i="30"/>
  <c r="BY316" i="30"/>
  <c r="BZ316" i="30"/>
  <c r="CA316" i="30"/>
  <c r="CB316" i="30"/>
  <c r="BG317" i="30"/>
  <c r="BH317" i="30"/>
  <c r="BI317" i="30"/>
  <c r="BJ317" i="30"/>
  <c r="BK317" i="30"/>
  <c r="BL317" i="30"/>
  <c r="BO317" i="30"/>
  <c r="BP317" i="30"/>
  <c r="BQ317" i="30"/>
  <c r="BR317" i="30"/>
  <c r="BS317" i="30"/>
  <c r="BT317" i="30"/>
  <c r="BU317" i="30" a="1"/>
  <c r="BW317" i="30"/>
  <c r="BX317" i="30"/>
  <c r="BY317" i="30"/>
  <c r="BZ317" i="30"/>
  <c r="CA317" i="30"/>
  <c r="CB317" i="30"/>
  <c r="BG318" i="30"/>
  <c r="BH318" i="30"/>
  <c r="BI318" i="30"/>
  <c r="BJ318" i="30"/>
  <c r="BK318" i="30"/>
  <c r="BL318" i="30"/>
  <c r="BO318" i="30"/>
  <c r="BP318" i="30"/>
  <c r="BQ318" i="30"/>
  <c r="BR318" i="30"/>
  <c r="BS318" i="30"/>
  <c r="BT318" i="30"/>
  <c r="BU318" i="30" a="1"/>
  <c r="BW318" i="30"/>
  <c r="BX318" i="30"/>
  <c r="BY318" i="30"/>
  <c r="BZ318" i="30"/>
  <c r="CA318" i="30"/>
  <c r="CB318" i="30"/>
  <c r="BG319" i="30"/>
  <c r="BH319" i="30"/>
  <c r="BI319" i="30"/>
  <c r="BJ319" i="30"/>
  <c r="BK319" i="30"/>
  <c r="BL319" i="30"/>
  <c r="BO319" i="30"/>
  <c r="BP319" i="30"/>
  <c r="BQ319" i="30"/>
  <c r="BR319" i="30"/>
  <c r="BS319" i="30"/>
  <c r="BT319" i="30"/>
  <c r="BU319" i="30" a="1"/>
  <c r="BW319" i="30"/>
  <c r="BX319" i="30"/>
  <c r="BY319" i="30"/>
  <c r="BZ319" i="30"/>
  <c r="CA319" i="30"/>
  <c r="CB319" i="30"/>
  <c r="BG320" i="30"/>
  <c r="BH320" i="30"/>
  <c r="BI320" i="30"/>
  <c r="BJ320" i="30"/>
  <c r="BK320" i="30"/>
  <c r="BL320" i="30"/>
  <c r="BO320" i="30"/>
  <c r="BP320" i="30"/>
  <c r="BQ320" i="30"/>
  <c r="BR320" i="30"/>
  <c r="BS320" i="30"/>
  <c r="BT320" i="30"/>
  <c r="BU320" i="30" a="1"/>
  <c r="BW320" i="30"/>
  <c r="BX320" i="30"/>
  <c r="BY320" i="30"/>
  <c r="BZ320" i="30"/>
  <c r="CA320" i="30"/>
  <c r="CB320" i="30"/>
  <c r="BG321" i="30"/>
  <c r="BH321" i="30"/>
  <c r="BI321" i="30"/>
  <c r="BJ321" i="30"/>
  <c r="BK321" i="30"/>
  <c r="BL321" i="30"/>
  <c r="BO321" i="30"/>
  <c r="BP321" i="30"/>
  <c r="BQ321" i="30"/>
  <c r="BR321" i="30"/>
  <c r="BS321" i="30"/>
  <c r="BT321" i="30"/>
  <c r="BU321" i="30" a="1"/>
  <c r="BW321" i="30"/>
  <c r="BX321" i="30"/>
  <c r="BY321" i="30"/>
  <c r="BZ321" i="30"/>
  <c r="CA321" i="30"/>
  <c r="CB321" i="30"/>
  <c r="BG322" i="30"/>
  <c r="BH322" i="30"/>
  <c r="BI322" i="30"/>
  <c r="BJ322" i="30"/>
  <c r="BK322" i="30"/>
  <c r="BL322" i="30"/>
  <c r="BO322" i="30"/>
  <c r="BP322" i="30"/>
  <c r="BQ322" i="30"/>
  <c r="BR322" i="30"/>
  <c r="BS322" i="30"/>
  <c r="BT322" i="30"/>
  <c r="BU322" i="30" a="1"/>
  <c r="BW322" i="30"/>
  <c r="BX322" i="30"/>
  <c r="BY322" i="30"/>
  <c r="BZ322" i="30"/>
  <c r="CA322" i="30"/>
  <c r="CB322" i="30"/>
  <c r="BG323" i="30"/>
  <c r="BH323" i="30"/>
  <c r="BI323" i="30"/>
  <c r="BJ323" i="30"/>
  <c r="BK323" i="30"/>
  <c r="BL323" i="30"/>
  <c r="BO323" i="30"/>
  <c r="BP323" i="30"/>
  <c r="BQ323" i="30"/>
  <c r="BR323" i="30"/>
  <c r="BS323" i="30"/>
  <c r="BT323" i="30"/>
  <c r="BU323" i="30" a="1"/>
  <c r="BW323" i="30"/>
  <c r="BX323" i="30"/>
  <c r="BY323" i="30"/>
  <c r="BZ323" i="30"/>
  <c r="CA323" i="30"/>
  <c r="CB323" i="30"/>
  <c r="BG324" i="30"/>
  <c r="BH324" i="30"/>
  <c r="BI324" i="30"/>
  <c r="BJ324" i="30"/>
  <c r="BK324" i="30"/>
  <c r="BL324" i="30"/>
  <c r="BO324" i="30"/>
  <c r="BP324" i="30"/>
  <c r="BQ324" i="30"/>
  <c r="BR324" i="30"/>
  <c r="BS324" i="30"/>
  <c r="BT324" i="30"/>
  <c r="BU324" i="30" a="1"/>
  <c r="BW324" i="30"/>
  <c r="BX324" i="30"/>
  <c r="BY324" i="30"/>
  <c r="BZ324" i="30"/>
  <c r="CA324" i="30"/>
  <c r="CB324" i="30"/>
  <c r="BG325" i="30"/>
  <c r="BH325" i="30"/>
  <c r="BI325" i="30"/>
  <c r="BJ325" i="30"/>
  <c r="BK325" i="30"/>
  <c r="BL325" i="30"/>
  <c r="BO325" i="30"/>
  <c r="BP325" i="30"/>
  <c r="BQ325" i="30"/>
  <c r="BR325" i="30"/>
  <c r="BS325" i="30"/>
  <c r="BT325" i="30"/>
  <c r="BU325" i="30" a="1"/>
  <c r="BW325" i="30"/>
  <c r="BX325" i="30"/>
  <c r="BY325" i="30"/>
  <c r="BZ325" i="30"/>
  <c r="CA325" i="30"/>
  <c r="CB325" i="30"/>
  <c r="BG326" i="30"/>
  <c r="BH326" i="30"/>
  <c r="BI326" i="30"/>
  <c r="BJ326" i="30"/>
  <c r="BK326" i="30"/>
  <c r="BL326" i="30"/>
  <c r="BO326" i="30"/>
  <c r="BP326" i="30"/>
  <c r="BQ326" i="30"/>
  <c r="BR326" i="30"/>
  <c r="BS326" i="30"/>
  <c r="BT326" i="30"/>
  <c r="BU326" i="30" a="1"/>
  <c r="BW326" i="30"/>
  <c r="BX326" i="30"/>
  <c r="BY326" i="30"/>
  <c r="BZ326" i="30"/>
  <c r="CA326" i="30"/>
  <c r="CB326" i="30"/>
  <c r="BG327" i="30"/>
  <c r="BH327" i="30"/>
  <c r="BI327" i="30"/>
  <c r="BJ327" i="30"/>
  <c r="BK327" i="30"/>
  <c r="BL327" i="30"/>
  <c r="BO327" i="30"/>
  <c r="BP327" i="30"/>
  <c r="BQ327" i="30"/>
  <c r="BR327" i="30"/>
  <c r="BS327" i="30"/>
  <c r="BT327" i="30"/>
  <c r="BU327" i="30" a="1"/>
  <c r="BW327" i="30"/>
  <c r="BX327" i="30"/>
  <c r="BY327" i="30"/>
  <c r="BZ327" i="30"/>
  <c r="CA327" i="30"/>
  <c r="CB327" i="30"/>
  <c r="BG328" i="30"/>
  <c r="BH328" i="30"/>
  <c r="BI328" i="30"/>
  <c r="BJ328" i="30"/>
  <c r="BK328" i="30"/>
  <c r="BL328" i="30"/>
  <c r="BO328" i="30"/>
  <c r="BP328" i="30"/>
  <c r="BQ328" i="30"/>
  <c r="BR328" i="30"/>
  <c r="BS328" i="30"/>
  <c r="BT328" i="30"/>
  <c r="BU328" i="30" a="1"/>
  <c r="BW328" i="30"/>
  <c r="BX328" i="30"/>
  <c r="BY328" i="30"/>
  <c r="BZ328" i="30"/>
  <c r="CA328" i="30"/>
  <c r="CB328" i="30"/>
  <c r="BG329" i="30"/>
  <c r="BH329" i="30"/>
  <c r="BI329" i="30"/>
  <c r="BJ329" i="30"/>
  <c r="BK329" i="30"/>
  <c r="BL329" i="30"/>
  <c r="BO329" i="30"/>
  <c r="BP329" i="30"/>
  <c r="BQ329" i="30"/>
  <c r="BR329" i="30"/>
  <c r="BS329" i="30"/>
  <c r="BT329" i="30"/>
  <c r="BU329" i="30" a="1"/>
  <c r="BW329" i="30"/>
  <c r="BX329" i="30"/>
  <c r="BY329" i="30"/>
  <c r="BZ329" i="30"/>
  <c r="CA329" i="30"/>
  <c r="CB329" i="30"/>
  <c r="BG330" i="30"/>
  <c r="BH330" i="30"/>
  <c r="BI330" i="30"/>
  <c r="BJ330" i="30"/>
  <c r="BK330" i="30"/>
  <c r="BL330" i="30"/>
  <c r="BO330" i="30"/>
  <c r="BP330" i="30"/>
  <c r="BQ330" i="30"/>
  <c r="BR330" i="30"/>
  <c r="BS330" i="30"/>
  <c r="BT330" i="30"/>
  <c r="BU330" i="30" a="1"/>
  <c r="BW330" i="30"/>
  <c r="BX330" i="30"/>
  <c r="BY330" i="30"/>
  <c r="BZ330" i="30"/>
  <c r="CA330" i="30"/>
  <c r="CB330" i="30"/>
  <c r="BG331" i="30"/>
  <c r="BH331" i="30"/>
  <c r="BI331" i="30"/>
  <c r="BJ331" i="30"/>
  <c r="BK331" i="30"/>
  <c r="BL331" i="30"/>
  <c r="BO331" i="30"/>
  <c r="BP331" i="30"/>
  <c r="BQ331" i="30"/>
  <c r="BR331" i="30"/>
  <c r="BS331" i="30"/>
  <c r="BT331" i="30"/>
  <c r="BU331" i="30" a="1"/>
  <c r="BW331" i="30"/>
  <c r="BX331" i="30"/>
  <c r="BY331" i="30"/>
  <c r="BZ331" i="30"/>
  <c r="CA331" i="30"/>
  <c r="CB331" i="30"/>
  <c r="BG332" i="30"/>
  <c r="BH332" i="30"/>
  <c r="BI332" i="30"/>
  <c r="BJ332" i="30"/>
  <c r="BK332" i="30"/>
  <c r="BL332" i="30"/>
  <c r="BO332" i="30"/>
  <c r="BP332" i="30"/>
  <c r="BQ332" i="30"/>
  <c r="BR332" i="30"/>
  <c r="BS332" i="30"/>
  <c r="BT332" i="30"/>
  <c r="BU332" i="30" a="1"/>
  <c r="BW332" i="30"/>
  <c r="BX332" i="30"/>
  <c r="BY332" i="30"/>
  <c r="BZ332" i="30"/>
  <c r="CA332" i="30"/>
  <c r="CB332" i="30"/>
  <c r="BG333" i="30"/>
  <c r="BH333" i="30"/>
  <c r="BI333" i="30"/>
  <c r="BJ333" i="30"/>
  <c r="BK333" i="30"/>
  <c r="BL333" i="30"/>
  <c r="BO333" i="30"/>
  <c r="BP333" i="30"/>
  <c r="BQ333" i="30"/>
  <c r="BR333" i="30"/>
  <c r="BS333" i="30"/>
  <c r="BT333" i="30"/>
  <c r="BU333" i="30" a="1"/>
  <c r="BW333" i="30"/>
  <c r="BX333" i="30"/>
  <c r="BY333" i="30"/>
  <c r="BZ333" i="30"/>
  <c r="CA333" i="30"/>
  <c r="CB333" i="30"/>
  <c r="BG334" i="30"/>
  <c r="BH334" i="30"/>
  <c r="BI334" i="30"/>
  <c r="BJ334" i="30"/>
  <c r="BK334" i="30"/>
  <c r="BL334" i="30"/>
  <c r="BO334" i="30"/>
  <c r="BP334" i="30"/>
  <c r="BQ334" i="30"/>
  <c r="BR334" i="30"/>
  <c r="BS334" i="30"/>
  <c r="BT334" i="30"/>
  <c r="BU334" i="30" a="1"/>
  <c r="BW334" i="30"/>
  <c r="BX334" i="30"/>
  <c r="BY334" i="30"/>
  <c r="BZ334" i="30"/>
  <c r="CA334" i="30"/>
  <c r="CB334" i="30"/>
  <c r="BG335" i="30"/>
  <c r="BH335" i="30"/>
  <c r="BI335" i="30"/>
  <c r="BJ335" i="30"/>
  <c r="BK335" i="30"/>
  <c r="BL335" i="30"/>
  <c r="BO335" i="30"/>
  <c r="BP335" i="30"/>
  <c r="BQ335" i="30"/>
  <c r="BR335" i="30"/>
  <c r="BS335" i="30"/>
  <c r="BT335" i="30"/>
  <c r="BU335" i="30" a="1"/>
  <c r="BW335" i="30"/>
  <c r="BX335" i="30"/>
  <c r="BY335" i="30"/>
  <c r="BZ335" i="30"/>
  <c r="CA335" i="30"/>
  <c r="CB335" i="30"/>
  <c r="Q8" i="35" l="1"/>
  <c r="N1" i="42" l="1" a="1"/>
  <c r="AQ122" i="30" l="1"/>
  <c r="AQ123" i="30"/>
  <c r="AQ124" i="30"/>
  <c r="AQ125" i="30"/>
  <c r="AQ126" i="30"/>
  <c r="AQ127" i="30"/>
  <c r="AQ128" i="30"/>
  <c r="AQ129" i="30"/>
  <c r="AQ130" i="30"/>
  <c r="AQ131" i="30"/>
  <c r="AQ132" i="30"/>
  <c r="AQ133" i="30"/>
  <c r="AQ134" i="30"/>
  <c r="AQ135" i="30"/>
  <c r="AQ136" i="30"/>
  <c r="AQ137" i="30"/>
  <c r="AQ138" i="30"/>
  <c r="AQ139" i="30"/>
  <c r="AQ140" i="30"/>
  <c r="AQ141" i="30"/>
  <c r="AQ142" i="30"/>
  <c r="AQ143" i="30"/>
  <c r="AQ144" i="30"/>
  <c r="AQ145" i="30"/>
  <c r="AQ146" i="30"/>
  <c r="AQ147" i="30"/>
  <c r="AQ148" i="30"/>
  <c r="AQ149" i="30"/>
  <c r="AQ150" i="30"/>
  <c r="AQ151" i="30"/>
  <c r="AQ152" i="30"/>
  <c r="AQ153" i="30"/>
  <c r="AQ154" i="30"/>
  <c r="AQ155" i="30"/>
  <c r="AQ156" i="30"/>
  <c r="AQ157" i="30"/>
  <c r="AQ158" i="30"/>
  <c r="AQ159" i="30"/>
  <c r="AQ160" i="30"/>
  <c r="AQ161" i="30"/>
  <c r="AQ162" i="30"/>
  <c r="AQ163" i="30"/>
  <c r="AQ164" i="30"/>
  <c r="AQ165" i="30"/>
  <c r="AQ166" i="30"/>
  <c r="AQ167" i="30"/>
  <c r="AQ168" i="30"/>
  <c r="AQ169" i="30"/>
  <c r="AQ170" i="30"/>
  <c r="AQ171" i="30"/>
  <c r="AQ172" i="30"/>
  <c r="AQ173" i="30"/>
  <c r="AQ174" i="30"/>
  <c r="AQ175" i="30"/>
  <c r="AQ176" i="30"/>
  <c r="AQ177" i="30"/>
  <c r="AQ178" i="30"/>
  <c r="AQ179" i="30"/>
  <c r="AQ180" i="30"/>
  <c r="AQ181" i="30"/>
  <c r="AQ182" i="30"/>
  <c r="AQ183" i="30"/>
  <c r="AQ184" i="30"/>
  <c r="AQ185" i="30"/>
  <c r="AQ186" i="30"/>
  <c r="AQ187" i="30"/>
  <c r="AQ188" i="30"/>
  <c r="AQ189" i="30"/>
  <c r="AQ190" i="30"/>
  <c r="AQ191" i="30"/>
  <c r="AQ192" i="30"/>
  <c r="AQ193" i="30"/>
  <c r="AQ194" i="30"/>
  <c r="AQ195" i="30"/>
  <c r="AQ196" i="30"/>
  <c r="AQ197" i="30"/>
  <c r="AQ198" i="30"/>
  <c r="AQ199" i="30"/>
  <c r="AQ200" i="30"/>
  <c r="AQ201" i="30"/>
  <c r="AQ202" i="30"/>
  <c r="AQ203" i="30"/>
  <c r="AQ204" i="30"/>
  <c r="AQ205" i="30"/>
  <c r="AQ206" i="30"/>
  <c r="AQ207" i="30"/>
  <c r="AQ208" i="30"/>
  <c r="AQ209" i="30"/>
  <c r="AQ210" i="30"/>
  <c r="AQ211" i="30"/>
  <c r="AQ212" i="30"/>
  <c r="AQ213" i="30"/>
  <c r="AQ214" i="30"/>
  <c r="AQ215" i="30"/>
  <c r="AQ216" i="30"/>
  <c r="AQ217" i="30"/>
  <c r="AQ218" i="30"/>
  <c r="AQ219" i="30"/>
  <c r="AQ220" i="30"/>
  <c r="AQ221" i="30"/>
  <c r="AQ222" i="30"/>
  <c r="AQ223" i="30"/>
  <c r="AQ224" i="30"/>
  <c r="AQ225" i="30"/>
  <c r="AQ226" i="30"/>
  <c r="AQ227" i="30"/>
  <c r="AQ228" i="30"/>
  <c r="AQ229" i="30"/>
  <c r="AQ230" i="30"/>
  <c r="AQ231" i="30"/>
  <c r="AQ232" i="30"/>
  <c r="AQ233" i="30"/>
  <c r="AQ234" i="30"/>
  <c r="AQ235" i="30"/>
  <c r="AQ236" i="30"/>
  <c r="AQ237" i="30"/>
  <c r="AQ238" i="30"/>
  <c r="AQ239" i="30"/>
  <c r="AQ240" i="30"/>
  <c r="AQ241" i="30"/>
  <c r="AQ242" i="30"/>
  <c r="AQ243" i="30"/>
  <c r="AQ244" i="30"/>
  <c r="AQ245" i="30"/>
  <c r="AQ246" i="30"/>
  <c r="AQ247" i="30"/>
  <c r="AQ248" i="30"/>
  <c r="AQ249" i="30"/>
  <c r="AQ250" i="30"/>
  <c r="AQ251" i="30"/>
  <c r="AQ252" i="30"/>
  <c r="AQ253" i="30"/>
  <c r="AQ254" i="30"/>
  <c r="AQ255" i="30"/>
  <c r="AQ256" i="30"/>
  <c r="AQ257" i="30"/>
  <c r="AQ258" i="30"/>
  <c r="AQ259" i="30"/>
  <c r="AQ260" i="30"/>
  <c r="AQ261" i="30"/>
  <c r="AQ262" i="30"/>
  <c r="AQ263" i="30"/>
  <c r="AQ264" i="30"/>
  <c r="AQ265" i="30"/>
  <c r="AQ266" i="30"/>
  <c r="AQ267" i="30"/>
  <c r="AQ268" i="30"/>
  <c r="AQ269" i="30"/>
  <c r="AQ270" i="30"/>
  <c r="AQ271" i="30"/>
  <c r="AQ272" i="30"/>
  <c r="AQ273" i="30"/>
  <c r="AQ274" i="30"/>
  <c r="AQ275" i="30"/>
  <c r="AQ276" i="30"/>
  <c r="AQ277" i="30"/>
  <c r="AQ278" i="30"/>
  <c r="AQ279" i="30"/>
  <c r="AQ280" i="30"/>
  <c r="AQ281" i="30"/>
  <c r="AQ282" i="30"/>
  <c r="AQ283" i="30"/>
  <c r="AQ284" i="30"/>
  <c r="AQ285" i="30"/>
  <c r="AQ286" i="30"/>
  <c r="AQ287" i="30"/>
  <c r="AQ288" i="30"/>
  <c r="AQ289" i="30"/>
  <c r="AQ290" i="30"/>
  <c r="AQ291" i="30"/>
  <c r="AQ292" i="30"/>
  <c r="AQ293" i="30"/>
  <c r="AQ294" i="30"/>
  <c r="AQ295" i="30"/>
  <c r="AQ296" i="30"/>
  <c r="AQ297" i="30"/>
  <c r="AQ298" i="30"/>
  <c r="AQ299" i="30"/>
  <c r="AQ300" i="30"/>
  <c r="AQ301" i="30"/>
  <c r="AQ302" i="30"/>
  <c r="AQ303" i="30"/>
  <c r="AQ304" i="30"/>
  <c r="AQ305" i="30"/>
  <c r="AQ306" i="30"/>
  <c r="AQ307" i="30"/>
  <c r="AQ308" i="30"/>
  <c r="AQ309" i="30"/>
  <c r="AQ310" i="30"/>
  <c r="AQ311" i="30"/>
  <c r="AQ312" i="30"/>
  <c r="AQ313" i="30"/>
  <c r="AQ314" i="30"/>
  <c r="AQ315" i="30"/>
  <c r="AQ316" i="30"/>
  <c r="AQ317" i="30"/>
  <c r="AQ318" i="30"/>
  <c r="AQ319" i="30"/>
  <c r="AQ320" i="30"/>
  <c r="AQ321" i="30"/>
  <c r="AQ322" i="30"/>
  <c r="AQ323" i="30"/>
  <c r="AQ324" i="30"/>
  <c r="AQ325" i="30"/>
  <c r="AQ326" i="30"/>
  <c r="AQ327" i="30"/>
  <c r="AQ328" i="30"/>
  <c r="AQ329" i="30"/>
  <c r="AQ330" i="30"/>
  <c r="AQ331" i="30"/>
  <c r="AQ332" i="30"/>
  <c r="AQ333" i="30"/>
  <c r="AQ334" i="30"/>
  <c r="AQ335" i="30"/>
  <c r="I3" i="30" l="1" a="1"/>
  <c r="BK7" i="30" l="1"/>
  <c r="BK10" i="30"/>
  <c r="CA13" i="30"/>
  <c r="CA16" i="30"/>
  <c r="BS20" i="30"/>
  <c r="BS23" i="30"/>
  <c r="BK27" i="30"/>
  <c r="BK30" i="30"/>
  <c r="CA33" i="30"/>
  <c r="CA36" i="30"/>
  <c r="BS40" i="30"/>
  <c r="BS43" i="30"/>
  <c r="BK47" i="30"/>
  <c r="BP53" i="30"/>
  <c r="BK54" i="30"/>
  <c r="BX55" i="30"/>
  <c r="BS56" i="30"/>
  <c r="BT59" i="30"/>
  <c r="BH61" i="30"/>
  <c r="CA61" i="30"/>
  <c r="CA64" i="30"/>
  <c r="BX67" i="30"/>
  <c r="BS68" i="30"/>
  <c r="BS71" i="30"/>
  <c r="BS74" i="30"/>
  <c r="BH76" i="30"/>
  <c r="CA76" i="30"/>
  <c r="BT80" i="30"/>
  <c r="BT83" i="30"/>
  <c r="BS86" i="30"/>
  <c r="BH88" i="30"/>
  <c r="CB88" i="30"/>
  <c r="BP90" i="30"/>
  <c r="BK91" i="30"/>
  <c r="BK94" i="30"/>
  <c r="BP96" i="30"/>
  <c r="CA97" i="30"/>
  <c r="BT98" i="30"/>
  <c r="BH100" i="30"/>
  <c r="BT101" i="30"/>
  <c r="BH103" i="30"/>
  <c r="BH106" i="30"/>
  <c r="CA106" i="30"/>
  <c r="BK112" i="30"/>
  <c r="BX113" i="30"/>
  <c r="BH116" i="30"/>
  <c r="CA116" i="30"/>
  <c r="BP118" i="30"/>
  <c r="BL5" i="30"/>
  <c r="BK8" i="30"/>
  <c r="CA11" i="30"/>
  <c r="CA14" i="30"/>
  <c r="BS18" i="30"/>
  <c r="BS21" i="30"/>
  <c r="BK25" i="30"/>
  <c r="BK28" i="30"/>
  <c r="CA31" i="30"/>
  <c r="CA34" i="30"/>
  <c r="BS38" i="30"/>
  <c r="BS41" i="30"/>
  <c r="BK45" i="30"/>
  <c r="BK48" i="30"/>
  <c r="BH52" i="30"/>
  <c r="CA52" i="30"/>
  <c r="BP54" i="30"/>
  <c r="BK55" i="30"/>
  <c r="BS57" i="30"/>
  <c r="BX6" i="30"/>
  <c r="BL8" i="30"/>
  <c r="BP10" i="30"/>
  <c r="CB11" i="30"/>
  <c r="BP13" i="30"/>
  <c r="CB14" i="30"/>
  <c r="BH17" i="30"/>
  <c r="BT18" i="30"/>
  <c r="BH20" i="30"/>
  <c r="BT21" i="30"/>
  <c r="BX23" i="30"/>
  <c r="BL25" i="30"/>
  <c r="BX26" i="30"/>
  <c r="BL28" i="30"/>
  <c r="BP30" i="30"/>
  <c r="CB31" i="30"/>
  <c r="BP33" i="30"/>
  <c r="CB34" i="30"/>
  <c r="BH37" i="30"/>
  <c r="BT38" i="30"/>
  <c r="BH40" i="30"/>
  <c r="BT41" i="30"/>
  <c r="BX43" i="30"/>
  <c r="BL45" i="30"/>
  <c r="BX46" i="30"/>
  <c r="BL48" i="30"/>
  <c r="BX49" i="30"/>
  <c r="BS50" i="30"/>
  <c r="CB52" i="30"/>
  <c r="BL55" i="30"/>
  <c r="BT57" i="30"/>
  <c r="BH59" i="30"/>
  <c r="BT60" i="30"/>
  <c r="BP64" i="30"/>
  <c r="CA65" i="30"/>
  <c r="BT66" i="30"/>
  <c r="BT69" i="30"/>
  <c r="BH71" i="30"/>
  <c r="BT72" i="30"/>
  <c r="BX74" i="30"/>
  <c r="BT75" i="30"/>
  <c r="CA77" i="30"/>
  <c r="BH80" i="30"/>
  <c r="BS81" i="30"/>
  <c r="BH83" i="30"/>
  <c r="CA83" i="30"/>
  <c r="CB89" i="30"/>
  <c r="BK92" i="30"/>
  <c r="BX93" i="30"/>
  <c r="BK95" i="30"/>
  <c r="BH98" i="30"/>
  <c r="BH101" i="30"/>
  <c r="BT102" i="30"/>
  <c r="BH104" i="30"/>
  <c r="CA104" i="30"/>
  <c r="BT105" i="30"/>
  <c r="BP109" i="30"/>
  <c r="BS7" i="30"/>
  <c r="BK11" i="30"/>
  <c r="BK14" i="30"/>
  <c r="CA17" i="30"/>
  <c r="CA20" i="30"/>
  <c r="BS24" i="30"/>
  <c r="BS27" i="30"/>
  <c r="BK31" i="30"/>
  <c r="BK34" i="30"/>
  <c r="CA37" i="30"/>
  <c r="CA40" i="30"/>
  <c r="BS44" i="30"/>
  <c r="BS47" i="30"/>
  <c r="BT50" i="30"/>
  <c r="BH56" i="30"/>
  <c r="CA56" i="30"/>
  <c r="CA59" i="30"/>
  <c r="BP61" i="30"/>
  <c r="BK62" i="30"/>
  <c r="CB65" i="30"/>
  <c r="CA68" i="30"/>
  <c r="BH74" i="30"/>
  <c r="BP76" i="30"/>
  <c r="CB77" i="30"/>
  <c r="CA80" i="30"/>
  <c r="BT81" i="30"/>
  <c r="CB83" i="30"/>
  <c r="BH86" i="30"/>
  <c r="CA86" i="30"/>
  <c r="BP88" i="30"/>
  <c r="BK89" i="30"/>
  <c r="BL92" i="30"/>
  <c r="BL95" i="30"/>
  <c r="BP97" i="30"/>
  <c r="CA98" i="30"/>
  <c r="BP100" i="30"/>
  <c r="CA101" i="30"/>
  <c r="CB104" i="30"/>
  <c r="BP106" i="30"/>
  <c r="BK107" i="30"/>
  <c r="BL110" i="30"/>
  <c r="BK6" i="30"/>
  <c r="CA9" i="30"/>
  <c r="CA12" i="30"/>
  <c r="BS16" i="30"/>
  <c r="BS19" i="30"/>
  <c r="BK23" i="30"/>
  <c r="BK26" i="30"/>
  <c r="CA29" i="30"/>
  <c r="CA32" i="30"/>
  <c r="BS36" i="30"/>
  <c r="BS39" i="30"/>
  <c r="BK43" i="30"/>
  <c r="BK46" i="30"/>
  <c r="BX50" i="30"/>
  <c r="BS51" i="30"/>
  <c r="BH53" i="30"/>
  <c r="CA53" i="30"/>
  <c r="BL56" i="30"/>
  <c r="BX57" i="30"/>
  <c r="BT61" i="30"/>
  <c r="BK68" i="30"/>
  <c r="BS70" i="30"/>
  <c r="BX72" i="30"/>
  <c r="BL74" i="30"/>
  <c r="BT76" i="30"/>
  <c r="BX78" i="30"/>
  <c r="BX81" i="30"/>
  <c r="BX84" i="30"/>
  <c r="BL86" i="30"/>
  <c r="BT88" i="30"/>
  <c r="BH90" i="30"/>
  <c r="CA90" i="30"/>
  <c r="BT97" i="30"/>
  <c r="BT100" i="30"/>
  <c r="BX102" i="30"/>
  <c r="BX105" i="30"/>
  <c r="BT106" i="30"/>
  <c r="CA108" i="30"/>
  <c r="BP110" i="30"/>
  <c r="CB111" i="30"/>
  <c r="BK114" i="30"/>
  <c r="BT116" i="30"/>
  <c r="BL6" i="30"/>
  <c r="BP8" i="30"/>
  <c r="CB9" i="30"/>
  <c r="BP11" i="30"/>
  <c r="CB12" i="30"/>
  <c r="BH15" i="30"/>
  <c r="BT16" i="30"/>
  <c r="BH18" i="30"/>
  <c r="BT19" i="30"/>
  <c r="BX21" i="30"/>
  <c r="BL23" i="30"/>
  <c r="BX24" i="30"/>
  <c r="BL26" i="30"/>
  <c r="BP28" i="30"/>
  <c r="CB29" i="30"/>
  <c r="BP31" i="30"/>
  <c r="CB32" i="30"/>
  <c r="BH35" i="30"/>
  <c r="BT36" i="30"/>
  <c r="BH38" i="30"/>
  <c r="BT39" i="30"/>
  <c r="BX41" i="30"/>
  <c r="BL43" i="30"/>
  <c r="BX44" i="30"/>
  <c r="BL46" i="30"/>
  <c r="BP48" i="30"/>
  <c r="BK49" i="30"/>
  <c r="BT51" i="30"/>
  <c r="CB53" i="30"/>
  <c r="BS58" i="30"/>
  <c r="CA63" i="30"/>
  <c r="BX66" i="30"/>
  <c r="BL68" i="30"/>
  <c r="BT70" i="30"/>
  <c r="BS73" i="30"/>
  <c r="BH78" i="30"/>
  <c r="BS79" i="30"/>
  <c r="BS82" i="30"/>
  <c r="BH84" i="30"/>
  <c r="BS85" i="30"/>
  <c r="BH87" i="30"/>
  <c r="CA87" i="30"/>
  <c r="CB90" i="30"/>
  <c r="BP92" i="30"/>
  <c r="BK93" i="30"/>
  <c r="BP95" i="30"/>
  <c r="CA96" i="30"/>
  <c r="BH99" i="30"/>
  <c r="BS103" i="30"/>
  <c r="BH105" i="30"/>
  <c r="BK108" i="30"/>
  <c r="CB108" i="30"/>
  <c r="BK111" i="30"/>
  <c r="BL114" i="30"/>
  <c r="CA118" i="30"/>
  <c r="BP120" i="30"/>
  <c r="CA7" i="30"/>
  <c r="CA10" i="30"/>
  <c r="BS14" i="30"/>
  <c r="BS17" i="30"/>
  <c r="BK21" i="30"/>
  <c r="BK24" i="30"/>
  <c r="CA27" i="30"/>
  <c r="CA30" i="30"/>
  <c r="BS34" i="30"/>
  <c r="BS37" i="30"/>
  <c r="BK41" i="30"/>
  <c r="BK44" i="30"/>
  <c r="CA47" i="30"/>
  <c r="BP49" i="30"/>
  <c r="BK50" i="30"/>
  <c r="BX51" i="30"/>
  <c r="BS52" i="30"/>
  <c r="CB54" i="30"/>
  <c r="BL57" i="30"/>
  <c r="BX58" i="30"/>
  <c r="BL60" i="30"/>
  <c r="BT62" i="30"/>
  <c r="BH64" i="30"/>
  <c r="BS65" i="30"/>
  <c r="BL66" i="30"/>
  <c r="BL69" i="30"/>
  <c r="BX70" i="30"/>
  <c r="BK72" i="30"/>
  <c r="BK75" i="30"/>
  <c r="BS77" i="30"/>
  <c r="BX79" i="30"/>
  <c r="BL81" i="30"/>
  <c r="BX85" i="30"/>
  <c r="BT89" i="30"/>
  <c r="CA91" i="30"/>
  <c r="CA94" i="30"/>
  <c r="BH97" i="30"/>
  <c r="BX100" i="30"/>
  <c r="BL102" i="30"/>
  <c r="BX103" i="30"/>
  <c r="BS104" i="30"/>
  <c r="BT107" i="30"/>
  <c r="BH109" i="30"/>
  <c r="CA109" i="30"/>
  <c r="CB112" i="30"/>
  <c r="BP114" i="30"/>
  <c r="BK115" i="30"/>
  <c r="BT117" i="30"/>
  <c r="CA119" i="30"/>
  <c r="BK5" i="30"/>
  <c r="BH6" i="30"/>
  <c r="BT10" i="30"/>
  <c r="BK13" i="30"/>
  <c r="BH14" i="30"/>
  <c r="BP19" i="30"/>
  <c r="CB23" i="30"/>
  <c r="BS26" i="30"/>
  <c r="BP27" i="30"/>
  <c r="BX32" i="30"/>
  <c r="BL37" i="30"/>
  <c r="CA39" i="30"/>
  <c r="BX40" i="30"/>
  <c r="BH46" i="30"/>
  <c r="CB47" i="30"/>
  <c r="CA48" i="30"/>
  <c r="BP59" i="30"/>
  <c r="BK61" i="30"/>
  <c r="BT65" i="30"/>
  <c r="BK69" i="30"/>
  <c r="BH70" i="30"/>
  <c r="BK77" i="30"/>
  <c r="CA79" i="30"/>
  <c r="BT82" i="30"/>
  <c r="BL85" i="30"/>
  <c r="BX90" i="30"/>
  <c r="BT92" i="30"/>
  <c r="BP93" i="30"/>
  <c r="BH95" i="30"/>
  <c r="BL100" i="30"/>
  <c r="CB102" i="30"/>
  <c r="BS105" i="30"/>
  <c r="BS106" i="30"/>
  <c r="CA111" i="30"/>
  <c r="BS114" i="30"/>
  <c r="BL116" i="30"/>
  <c r="BX118" i="30"/>
  <c r="BH7" i="30"/>
  <c r="CB8" i="30"/>
  <c r="BX9" i="30"/>
  <c r="BP12" i="30"/>
  <c r="BL14" i="30"/>
  <c r="BX17" i="30"/>
  <c r="BP20" i="30"/>
  <c r="BL22" i="30"/>
  <c r="BH23" i="30"/>
  <c r="BX25" i="30"/>
  <c r="BT27" i="30"/>
  <c r="BH31" i="30"/>
  <c r="BX33" i="30"/>
  <c r="BT35" i="30"/>
  <c r="BP36" i="30"/>
  <c r="BH39" i="30"/>
  <c r="CB40" i="30"/>
  <c r="BP44" i="30"/>
  <c r="CB50" i="30"/>
  <c r="CB51" i="30"/>
  <c r="BX56" i="30"/>
  <c r="BS59" i="30"/>
  <c r="BP67" i="30"/>
  <c r="BK70" i="30"/>
  <c r="CA72" i="30"/>
  <c r="BX73" i="30"/>
  <c r="BH79" i="30"/>
  <c r="BT84" i="30"/>
  <c r="BL87" i="30"/>
  <c r="BX91" i="30"/>
  <c r="BS93" i="30"/>
  <c r="BT99" i="30"/>
  <c r="BL117" i="30"/>
  <c r="BH118" i="30"/>
  <c r="CB118" i="30"/>
  <c r="BX119" i="30"/>
  <c r="BP5" i="30"/>
  <c r="BX10" i="30"/>
  <c r="BX18" i="30"/>
  <c r="BH24" i="30"/>
  <c r="BH32" i="30"/>
  <c r="BP37" i="30"/>
  <c r="BP45" i="30"/>
  <c r="BH48" i="30"/>
  <c r="CA54" i="30"/>
  <c r="BK63" i="30"/>
  <c r="CB64" i="30"/>
  <c r="BP68" i="30"/>
  <c r="BP69" i="30"/>
  <c r="BL70" i="30"/>
  <c r="BK71" i="30"/>
  <c r="CB72" i="30"/>
  <c r="BS75" i="30"/>
  <c r="BS76" i="30"/>
  <c r="CA81" i="30"/>
  <c r="BX82" i="30"/>
  <c r="BH89" i="30"/>
  <c r="BT93" i="30"/>
  <c r="BP94" i="30"/>
  <c r="CB97" i="30"/>
  <c r="BK102" i="30"/>
  <c r="BS108" i="30"/>
  <c r="BL111" i="30"/>
  <c r="BS115" i="30"/>
  <c r="BP116" i="30"/>
  <c r="BK15" i="30"/>
  <c r="BH16" i="30"/>
  <c r="BS28" i="30"/>
  <c r="BP29" i="30"/>
  <c r="CA41" i="30"/>
  <c r="BX42" i="30"/>
  <c r="BL47" i="30"/>
  <c r="BH49" i="30"/>
  <c r="CA55" i="30"/>
  <c r="BS60" i="30"/>
  <c r="BP62" i="30"/>
  <c r="BL63" i="30"/>
  <c r="BX65" i="30"/>
  <c r="BL71" i="30"/>
  <c r="BP77" i="30"/>
  <c r="CB80" i="30"/>
  <c r="CB81" i="30"/>
  <c r="BP85" i="30"/>
  <c r="BX92" i="30"/>
  <c r="BK96" i="30"/>
  <c r="BS100" i="30"/>
  <c r="BX106" i="30"/>
  <c r="BT108" i="30"/>
  <c r="BH112" i="30"/>
  <c r="CA113" i="30"/>
  <c r="BT115" i="30"/>
  <c r="BS121" i="30"/>
  <c r="BS5" i="30"/>
  <c r="BP6" i="30"/>
  <c r="CB10" i="30"/>
  <c r="BT12" i="30"/>
  <c r="BT13" i="30"/>
  <c r="CA18" i="30"/>
  <c r="BX19" i="30"/>
  <c r="BL24" i="30"/>
  <c r="CB25" i="30"/>
  <c r="CB26" i="30"/>
  <c r="BK32" i="30"/>
  <c r="BH33" i="30"/>
  <c r="BT37" i="30"/>
  <c r="BL39" i="30"/>
  <c r="BL40" i="30"/>
  <c r="BS45" i="30"/>
  <c r="BP46" i="30"/>
  <c r="BH54" i="30"/>
  <c r="CB57" i="30"/>
  <c r="CA58" i="30"/>
  <c r="BK64" i="30"/>
  <c r="BT67" i="30"/>
  <c r="BT68" i="30"/>
  <c r="BS69" i="30"/>
  <c r="BP70" i="30"/>
  <c r="CB73" i="30"/>
  <c r="BL79" i="30"/>
  <c r="CA82" i="30"/>
  <c r="BP86" i="30"/>
  <c r="BL88" i="30"/>
  <c r="BL89" i="30"/>
  <c r="BS94" i="30"/>
  <c r="BP101" i="30"/>
  <c r="BL103" i="30"/>
  <c r="CA105" i="30"/>
  <c r="BT109" i="30"/>
  <c r="BS116" i="30"/>
  <c r="BP117" i="30"/>
  <c r="BL118" i="30"/>
  <c r="BH119" i="30"/>
  <c r="BX5" i="30"/>
  <c r="BT7" i="30"/>
  <c r="BH11" i="30"/>
  <c r="BX13" i="30"/>
  <c r="BT15" i="30"/>
  <c r="BP16" i="30"/>
  <c r="BH19" i="30"/>
  <c r="CB20" i="30"/>
  <c r="BP24" i="30"/>
  <c r="BH27" i="30"/>
  <c r="CB28" i="30"/>
  <c r="BX29" i="30"/>
  <c r="BP32" i="30"/>
  <c r="BL34" i="30"/>
  <c r="BX37" i="30"/>
  <c r="BP40" i="30"/>
  <c r="BL42" i="30"/>
  <c r="BH43" i="30"/>
  <c r="BX45" i="30"/>
  <c r="BS48" i="30"/>
  <c r="BP51" i="30"/>
  <c r="BK57" i="30"/>
  <c r="BK58" i="30"/>
  <c r="CB60" i="30"/>
  <c r="BS63" i="30"/>
  <c r="BL65" i="30"/>
  <c r="BT71" i="30"/>
  <c r="BP72" i="30"/>
  <c r="BK74" i="30"/>
  <c r="BX77" i="30"/>
  <c r="BS89" i="30"/>
  <c r="BH93" i="30"/>
  <c r="BX95" i="30"/>
  <c r="BT96" i="30"/>
  <c r="BL98" i="30"/>
  <c r="CA100" i="30"/>
  <c r="CB115" i="30"/>
  <c r="BS118" i="30"/>
  <c r="CA121" i="30"/>
  <c r="BL7" i="30"/>
  <c r="BL11" i="30"/>
  <c r="BL12" i="30"/>
  <c r="BL19" i="30"/>
  <c r="BK22" i="30"/>
  <c r="BL35" i="30"/>
  <c r="BK36" i="30"/>
  <c r="BK37" i="30"/>
  <c r="BP43" i="30"/>
  <c r="BP47" i="30"/>
  <c r="BP60" i="30"/>
  <c r="BP65" i="30"/>
  <c r="BX69" i="30"/>
  <c r="CA70" i="30"/>
  <c r="CA73" i="30"/>
  <c r="CA74" i="30"/>
  <c r="CB78" i="30"/>
  <c r="BL9" i="30"/>
  <c r="BP14" i="30"/>
  <c r="BP17" i="30"/>
  <c r="BP25" i="30"/>
  <c r="BP26" i="30"/>
  <c r="BT5" i="30"/>
  <c r="BT6" i="30"/>
  <c r="BT11" i="30"/>
  <c r="BS12" i="30"/>
  <c r="BT20" i="30"/>
  <c r="BT24" i="30"/>
  <c r="BT25" i="30"/>
  <c r="BS8" i="30"/>
  <c r="BT8" i="30"/>
  <c r="BS9" i="30"/>
  <c r="BS10" i="30"/>
  <c r="BX16" i="30"/>
  <c r="BT9" i="30"/>
  <c r="BX12" i="30"/>
  <c r="BX14" i="30"/>
  <c r="BX15" i="30"/>
  <c r="CA46" i="30"/>
  <c r="BH50" i="30"/>
  <c r="BL52" i="30"/>
  <c r="BS55" i="30"/>
  <c r="BT56" i="30"/>
  <c r="CA60" i="30"/>
  <c r="CB61" i="30"/>
  <c r="CB62" i="30"/>
  <c r="CB63" i="30"/>
  <c r="BP80" i="30"/>
  <c r="BP81" i="30"/>
  <c r="BS83" i="30"/>
  <c r="BT85" i="30"/>
  <c r="BT86" i="30"/>
  <c r="CB94" i="30"/>
  <c r="BX98" i="30"/>
  <c r="BX99" i="30"/>
  <c r="CB110" i="30"/>
  <c r="CA112" i="30"/>
  <c r="CB119" i="30"/>
  <c r="BS4" i="30"/>
  <c r="BX20" i="30"/>
  <c r="CA26" i="30"/>
  <c r="CA28" i="30"/>
  <c r="BX34" i="30"/>
  <c r="BX35" i="30"/>
  <c r="BX36" i="30"/>
  <c r="CB41" i="30"/>
  <c r="CA42" i="30"/>
  <c r="CA43" i="30"/>
  <c r="CA44" i="30"/>
  <c r="CB46" i="30"/>
  <c r="BK51" i="30"/>
  <c r="BT55" i="30"/>
  <c r="CB59" i="30"/>
  <c r="CA67" i="30"/>
  <c r="BH69" i="30"/>
  <c r="BP74" i="30"/>
  <c r="BP75" i="30"/>
  <c r="CB5" i="30"/>
  <c r="CA8" i="30"/>
  <c r="CB21" i="30"/>
  <c r="CA22" i="30"/>
  <c r="CA23" i="30"/>
  <c r="BH30" i="30"/>
  <c r="CB35" i="30"/>
  <c r="BH41" i="30"/>
  <c r="BH44" i="30"/>
  <c r="BH47" i="30"/>
  <c r="BT53" i="30"/>
  <c r="BL64" i="30"/>
  <c r="BK66" i="30"/>
  <c r="BH68" i="30"/>
  <c r="BS72" i="30"/>
  <c r="BT73" i="30"/>
  <c r="CB101" i="30"/>
  <c r="CA102" i="30"/>
  <c r="CB103" i="30"/>
  <c r="BH107" i="30"/>
  <c r="BH108" i="30"/>
  <c r="BK109" i="30"/>
  <c r="CB7" i="30"/>
  <c r="CB22" i="30"/>
  <c r="BH26" i="30"/>
  <c r="BH28" i="30"/>
  <c r="BH29" i="30"/>
  <c r="BT52" i="30"/>
  <c r="CB56" i="30"/>
  <c r="BK67" i="30"/>
  <c r="BX75" i="30"/>
  <c r="BX76" i="30"/>
  <c r="CB82" i="30"/>
  <c r="CA84" i="30"/>
  <c r="CA85" i="30"/>
  <c r="CB86" i="30"/>
  <c r="CB87" i="30"/>
  <c r="BL109" i="30"/>
  <c r="BL112" i="30"/>
  <c r="BK113" i="30"/>
  <c r="BH115" i="30"/>
  <c r="BK117" i="30"/>
  <c r="BK118" i="30"/>
  <c r="BL119" i="30"/>
  <c r="CA19" i="30"/>
  <c r="BK33" i="30"/>
  <c r="BH42" i="30"/>
  <c r="BT47" i="30"/>
  <c r="CB74" i="30"/>
  <c r="BP79" i="30"/>
  <c r="BS91" i="30"/>
  <c r="BX94" i="30"/>
  <c r="CA95" i="30"/>
  <c r="BX97" i="30"/>
  <c r="BL108" i="30"/>
  <c r="BX116" i="30"/>
  <c r="BS15" i="30"/>
  <c r="CB19" i="30"/>
  <c r="BH22" i="30"/>
  <c r="BL33" i="30"/>
  <c r="BP35" i="30"/>
  <c r="BX48" i="30"/>
  <c r="CA49" i="30"/>
  <c r="BS54" i="30"/>
  <c r="BH58" i="30"/>
  <c r="BS62" i="30"/>
  <c r="BT63" i="30"/>
  <c r="CA66" i="30"/>
  <c r="BL77" i="30"/>
  <c r="BS80" i="30"/>
  <c r="BS90" i="30"/>
  <c r="BT91" i="30"/>
  <c r="CA93" i="30"/>
  <c r="CB95" i="30"/>
  <c r="BX96" i="30"/>
  <c r="CB100" i="30"/>
  <c r="BL107" i="30"/>
  <c r="BS112" i="30"/>
  <c r="BS113" i="30"/>
  <c r="BT114" i="30"/>
  <c r="CA117" i="30"/>
  <c r="CB4" i="30"/>
  <c r="BS109" i="30"/>
  <c r="CA4" i="30"/>
  <c r="BX4" i="30"/>
  <c r="BH5" i="30"/>
  <c r="BP7" i="30"/>
  <c r="BL13" i="30"/>
  <c r="BS25" i="30"/>
  <c r="CB27" i="30"/>
  <c r="BL30" i="30"/>
  <c r="BL32" i="30"/>
  <c r="CA38" i="30"/>
  <c r="CB39" i="30"/>
  <c r="CB49" i="30"/>
  <c r="BH51" i="30"/>
  <c r="BK52" i="30"/>
  <c r="BT54" i="30"/>
  <c r="BK59" i="30"/>
  <c r="BS61" i="30"/>
  <c r="CB66" i="30"/>
  <c r="CB67" i="30"/>
  <c r="BK76" i="30"/>
  <c r="BS78" i="30"/>
  <c r="BT90" i="30"/>
  <c r="CB93" i="30"/>
  <c r="CA99" i="30"/>
  <c r="BS110" i="30"/>
  <c r="BS111" i="30"/>
  <c r="BT112" i="30"/>
  <c r="BT113" i="30"/>
  <c r="BX115" i="30"/>
  <c r="CB117" i="30"/>
  <c r="CA120" i="30"/>
  <c r="CB121" i="30"/>
  <c r="BH12" i="30"/>
  <c r="CB18" i="30"/>
  <c r="BH21" i="30"/>
  <c r="CB37" i="30"/>
  <c r="CB38" i="30"/>
  <c r="BK42" i="30"/>
  <c r="CB55" i="30"/>
  <c r="BL59" i="30"/>
  <c r="BX64" i="30"/>
  <c r="BH75" i="30"/>
  <c r="BL76" i="30"/>
  <c r="BT78" i="30"/>
  <c r="BT79" i="30"/>
  <c r="BH85" i="30"/>
  <c r="BP87" i="30"/>
  <c r="CB98" i="30"/>
  <c r="CB99" i="30"/>
  <c r="BP108" i="30"/>
  <c r="BT110" i="30"/>
  <c r="BT111" i="30"/>
  <c r="CB116" i="30"/>
  <c r="CB120" i="30"/>
  <c r="CB16" i="30"/>
  <c r="CB17" i="30"/>
  <c r="BK29" i="30"/>
  <c r="BL31" i="30"/>
  <c r="BP34" i="30"/>
  <c r="BS35" i="30"/>
  <c r="BS46" i="30"/>
  <c r="CB48" i="30"/>
  <c r="BS53" i="30"/>
  <c r="BH57" i="30"/>
  <c r="BL58" i="30"/>
  <c r="BX71" i="30"/>
  <c r="BX80" i="30"/>
  <c r="BK84" i="30"/>
  <c r="BK86" i="30"/>
  <c r="BS88" i="30"/>
  <c r="CB96" i="30"/>
  <c r="BH102" i="30"/>
  <c r="BK105" i="30"/>
  <c r="BK106" i="30"/>
  <c r="BX114" i="30"/>
  <c r="BS6" i="30"/>
  <c r="BX8" i="30"/>
  <c r="BT14" i="30"/>
  <c r="BP23" i="30"/>
  <c r="BL29" i="30"/>
  <c r="BT45" i="30"/>
  <c r="BT46" i="30"/>
  <c r="BX47" i="30"/>
  <c r="BL51" i="30"/>
  <c r="BP52" i="30"/>
  <c r="BX54" i="30"/>
  <c r="BX62" i="30"/>
  <c r="BX63" i="30"/>
  <c r="BH82" i="30"/>
  <c r="BL84" i="30"/>
  <c r="BX89" i="30"/>
  <c r="CA92" i="30"/>
  <c r="BK103" i="30"/>
  <c r="BL105" i="30"/>
  <c r="BL106" i="30"/>
  <c r="BP107" i="30"/>
  <c r="BX112" i="30"/>
  <c r="CA115" i="30"/>
  <c r="BH120" i="30"/>
  <c r="BK12" i="30"/>
  <c r="BK20" i="30"/>
  <c r="BL21" i="30"/>
  <c r="BS33" i="30"/>
  <c r="CB36" i="30"/>
  <c r="BL41" i="30"/>
  <c r="BH66" i="30"/>
  <c r="BH67" i="30"/>
  <c r="BL75" i="30"/>
  <c r="BT77" i="30"/>
  <c r="BK83" i="30"/>
  <c r="BK85" i="30"/>
  <c r="BS87" i="30"/>
  <c r="CB92" i="30"/>
  <c r="BH96" i="30"/>
  <c r="BK104" i="30"/>
  <c r="BX109" i="30"/>
  <c r="BX110" i="30"/>
  <c r="BH121" i="30"/>
  <c r="BS13" i="30"/>
  <c r="CA15" i="30"/>
  <c r="BL20" i="30"/>
  <c r="BP22" i="30"/>
  <c r="BT33" i="30"/>
  <c r="BT34" i="30"/>
  <c r="BK40" i="30"/>
  <c r="BP42" i="30"/>
  <c r="BT43" i="30"/>
  <c r="BT44" i="30"/>
  <c r="BL50" i="30"/>
  <c r="BX53" i="30"/>
  <c r="BX61" i="30"/>
  <c r="CA71" i="30"/>
  <c r="BL83" i="30"/>
  <c r="BT87" i="30"/>
  <c r="BX88" i="30"/>
  <c r="BH94" i="30"/>
  <c r="BK101" i="30"/>
  <c r="BL104" i="30"/>
  <c r="CA114" i="30"/>
  <c r="BH117" i="30"/>
  <c r="BK119" i="30"/>
  <c r="BH10" i="30"/>
  <c r="CB15" i="30"/>
  <c r="BT23" i="30"/>
  <c r="CA25" i="30"/>
  <c r="BS32" i="30"/>
  <c r="BK38" i="30"/>
  <c r="BK56" i="30"/>
  <c r="BP58" i="30"/>
  <c r="BX60" i="30"/>
  <c r="CA62" i="30"/>
  <c r="CB70" i="30"/>
  <c r="CB71" i="30"/>
  <c r="BH73" i="30"/>
  <c r="BK82" i="30"/>
  <c r="CA89" i="30"/>
  <c r="CB91" i="30"/>
  <c r="BK99" i="30"/>
  <c r="BL101" i="30"/>
  <c r="BS107" i="30"/>
  <c r="BX108" i="30"/>
  <c r="BX111" i="30"/>
  <c r="CB113" i="30"/>
  <c r="CB114" i="30"/>
  <c r="BK120" i="30"/>
  <c r="BX7" i="30"/>
  <c r="BK18" i="30"/>
  <c r="BK19" i="30"/>
  <c r="BP21" i="30"/>
  <c r="CA24" i="30"/>
  <c r="BL27" i="30"/>
  <c r="BS30" i="30"/>
  <c r="BS31" i="30"/>
  <c r="BT32" i="30"/>
  <c r="BL38" i="30"/>
  <c r="BK39" i="30"/>
  <c r="BP41" i="30"/>
  <c r="BL49" i="30"/>
  <c r="BL67" i="30"/>
  <c r="CB79" i="30"/>
  <c r="BH81" i="30"/>
  <c r="BL82" i="30"/>
  <c r="BP84" i="30"/>
  <c r="BL96" i="30"/>
  <c r="BK97" i="30"/>
  <c r="BK98" i="30"/>
  <c r="BL99" i="30"/>
  <c r="CB109" i="30"/>
  <c r="CA110" i="30"/>
  <c r="BL120" i="30"/>
  <c r="BK121" i="30"/>
  <c r="CA6" i="30"/>
  <c r="BL18" i="30"/>
  <c r="BS22" i="30"/>
  <c r="CB24" i="30"/>
  <c r="BS29" i="30"/>
  <c r="BT30" i="30"/>
  <c r="BT31" i="30"/>
  <c r="CA35" i="30"/>
  <c r="BS42" i="30"/>
  <c r="BX52" i="30"/>
  <c r="BH55" i="30"/>
  <c r="BP57" i="30"/>
  <c r="BH65" i="30"/>
  <c r="CA88" i="30"/>
  <c r="BH91" i="30"/>
  <c r="BL94" i="30"/>
  <c r="BL97" i="30"/>
  <c r="BK100" i="30"/>
  <c r="BP103" i="30"/>
  <c r="BP104" i="30"/>
  <c r="BH113" i="30"/>
  <c r="BL121" i="30"/>
  <c r="CB6" i="30"/>
  <c r="BH9" i="30"/>
  <c r="BL10" i="30"/>
  <c r="BK17" i="30"/>
  <c r="BT22" i="30"/>
  <c r="BT29" i="30"/>
  <c r="BT42" i="30"/>
  <c r="BP50" i="30"/>
  <c r="BT58" i="30"/>
  <c r="BX59" i="30"/>
  <c r="CA69" i="30"/>
  <c r="BH72" i="30"/>
  <c r="BK73" i="30"/>
  <c r="CA78" i="30"/>
  <c r="BP83" i="30"/>
  <c r="BX87" i="30"/>
  <c r="BH92" i="30"/>
  <c r="BL93" i="30"/>
  <c r="BP102" i="30"/>
  <c r="BP105" i="30"/>
  <c r="BX107" i="30"/>
  <c r="BK116" i="30"/>
  <c r="BP119" i="30"/>
  <c r="BL17" i="30"/>
  <c r="BP39" i="30"/>
  <c r="CB44" i="30"/>
  <c r="CA45" i="30"/>
  <c r="BH63" i="30"/>
  <c r="BP66" i="30"/>
  <c r="CB69" i="30"/>
  <c r="BL73" i="30"/>
  <c r="BK81" i="30"/>
  <c r="BS84" i="30"/>
  <c r="BX86" i="30"/>
  <c r="BH114" i="30"/>
  <c r="BP4" i="30"/>
  <c r="BS11" i="30"/>
  <c r="BK16" i="30"/>
  <c r="BT28" i="30"/>
  <c r="BX30" i="30"/>
  <c r="BH36" i="30"/>
  <c r="CB45" i="30"/>
  <c r="BP56" i="30"/>
  <c r="BH62" i="30"/>
  <c r="BK65" i="30"/>
  <c r="BT74" i="30"/>
  <c r="CB76" i="30"/>
  <c r="BL91" i="30"/>
  <c r="BS95" i="30"/>
  <c r="BP99" i="30"/>
  <c r="BT103" i="30"/>
  <c r="BT104" i="30"/>
  <c r="BH111" i="30"/>
  <c r="BL113" i="30"/>
  <c r="BL115" i="30"/>
  <c r="BP121" i="30"/>
  <c r="CA5" i="30"/>
  <c r="BH8" i="30"/>
  <c r="BK9" i="30"/>
  <c r="CB13" i="30"/>
  <c r="BL16" i="30"/>
  <c r="BX22" i="30"/>
  <c r="CB33" i="30"/>
  <c r="BP38" i="30"/>
  <c r="BT40" i="30"/>
  <c r="CB43" i="30"/>
  <c r="BS49" i="30"/>
  <c r="BX68" i="30"/>
  <c r="BL72" i="30"/>
  <c r="BK80" i="30"/>
  <c r="BP82" i="30"/>
  <c r="BK90" i="30"/>
  <c r="BT95" i="30"/>
  <c r="BP98" i="30"/>
  <c r="BS102" i="30"/>
  <c r="CA107" i="30"/>
  <c r="BH110" i="30"/>
  <c r="BT118" i="30"/>
  <c r="BS119" i="30"/>
  <c r="BL4" i="30"/>
  <c r="BL15" i="30"/>
  <c r="BH25" i="30"/>
  <c r="BX31" i="30"/>
  <c r="BT49" i="30"/>
  <c r="BL54" i="30"/>
  <c r="BP55" i="30"/>
  <c r="BS66" i="30"/>
  <c r="BS67" i="30"/>
  <c r="BP73" i="30"/>
  <c r="CA75" i="30"/>
  <c r="BK78" i="30"/>
  <c r="BL80" i="30"/>
  <c r="BL90" i="30"/>
  <c r="BS96" i="30"/>
  <c r="BS101" i="30"/>
  <c r="CB106" i="30"/>
  <c r="CB107" i="30"/>
  <c r="BS117" i="30"/>
  <c r="BT119" i="30"/>
  <c r="BS120" i="30"/>
  <c r="BP18" i="30"/>
  <c r="BX28" i="30"/>
  <c r="CB30" i="30"/>
  <c r="BL36" i="30"/>
  <c r="CB42" i="30"/>
  <c r="CA51" i="30"/>
  <c r="CB58" i="30"/>
  <c r="BH60" i="30"/>
  <c r="BL62" i="30"/>
  <c r="CB75" i="30"/>
  <c r="BL78" i="30"/>
  <c r="BX83" i="30"/>
  <c r="BT94" i="30"/>
  <c r="BS97" i="30"/>
  <c r="BS99" i="30"/>
  <c r="BP115" i="30"/>
  <c r="BT120" i="30"/>
  <c r="BT121" i="30"/>
  <c r="BK4" i="30"/>
  <c r="BP9" i="30"/>
  <c r="BT17" i="30"/>
  <c r="BH34" i="30"/>
  <c r="BL61" i="30"/>
  <c r="CB68" i="30"/>
  <c r="BP71" i="30"/>
  <c r="BK79" i="30"/>
  <c r="CB85" i="30"/>
  <c r="BP91" i="30"/>
  <c r="BS98" i="30"/>
  <c r="BX104" i="30"/>
  <c r="BK110" i="30"/>
  <c r="BX11" i="30"/>
  <c r="BP15" i="30"/>
  <c r="CA21" i="30"/>
  <c r="BK35" i="30"/>
  <c r="BH45" i="30"/>
  <c r="BT48" i="30"/>
  <c r="BK53" i="30"/>
  <c r="CA57" i="30"/>
  <c r="BP63" i="30"/>
  <c r="BS64" i="30"/>
  <c r="BH77" i="30"/>
  <c r="BP89" i="30"/>
  <c r="CB105" i="30"/>
  <c r="BP112" i="30"/>
  <c r="BP113" i="30"/>
  <c r="BX117" i="30"/>
  <c r="BH4" i="30"/>
  <c r="BH13" i="30"/>
  <c r="BT26" i="30"/>
  <c r="BX27" i="30"/>
  <c r="BX38" i="30"/>
  <c r="BX39" i="30"/>
  <c r="BL44" i="30"/>
  <c r="CA50" i="30"/>
  <c r="BL53" i="30"/>
  <c r="BK60" i="30"/>
  <c r="BT64" i="30"/>
  <c r="BP78" i="30"/>
  <c r="CB84" i="30"/>
  <c r="BK87" i="30"/>
  <c r="BK88" i="30"/>
  <c r="BS92" i="30"/>
  <c r="BX101" i="30"/>
  <c r="CA103" i="30"/>
  <c r="BP111" i="30"/>
  <c r="BX120" i="30"/>
  <c r="BX121" i="30"/>
  <c r="BT4" i="30"/>
  <c r="AQ24" i="30"/>
  <c r="AQ44" i="30"/>
  <c r="AQ64" i="30"/>
  <c r="AQ84" i="30"/>
  <c r="AQ104" i="30"/>
  <c r="AQ25" i="30"/>
  <c r="AQ65" i="30"/>
  <c r="AQ85" i="30"/>
  <c r="AQ105" i="30"/>
  <c r="AQ88" i="30"/>
  <c r="AQ69" i="30"/>
  <c r="AQ92" i="30"/>
  <c r="AQ34" i="30"/>
  <c r="AQ45" i="30"/>
  <c r="AQ28" i="30"/>
  <c r="AQ68" i="30"/>
  <c r="AQ29" i="30"/>
  <c r="AQ109" i="30"/>
  <c r="AQ26" i="30"/>
  <c r="AQ46" i="30"/>
  <c r="AQ66" i="30"/>
  <c r="AQ86" i="30"/>
  <c r="AQ106" i="30"/>
  <c r="AQ27" i="30"/>
  <c r="AQ47" i="30"/>
  <c r="AQ87" i="30"/>
  <c r="AQ107" i="30"/>
  <c r="AQ108" i="30"/>
  <c r="AQ49" i="30"/>
  <c r="AQ73" i="30"/>
  <c r="AQ54" i="30"/>
  <c r="AQ67" i="30"/>
  <c r="AQ48" i="30"/>
  <c r="AQ89" i="30"/>
  <c r="AQ52" i="30"/>
  <c r="AQ30" i="30"/>
  <c r="AQ50" i="30"/>
  <c r="AQ70" i="30"/>
  <c r="AQ90" i="30"/>
  <c r="AQ110" i="30"/>
  <c r="AQ91" i="30"/>
  <c r="AQ93" i="30"/>
  <c r="AQ31" i="30"/>
  <c r="AQ51" i="30"/>
  <c r="AQ71" i="30"/>
  <c r="AQ111" i="30"/>
  <c r="AQ32" i="30"/>
  <c r="AQ113" i="30"/>
  <c r="AQ53" i="30"/>
  <c r="AQ74" i="30"/>
  <c r="AQ35" i="30"/>
  <c r="AQ55" i="30"/>
  <c r="AQ75" i="30"/>
  <c r="AQ95" i="30"/>
  <c r="AQ115" i="30"/>
  <c r="AQ36" i="30"/>
  <c r="AQ56" i="30"/>
  <c r="AQ76" i="30"/>
  <c r="AQ96" i="30"/>
  <c r="AQ116" i="30"/>
  <c r="AQ38" i="30"/>
  <c r="AQ98" i="30"/>
  <c r="AQ20" i="30"/>
  <c r="AQ100" i="30"/>
  <c r="AQ21" i="30"/>
  <c r="AQ121" i="30"/>
  <c r="AQ63" i="30"/>
  <c r="AQ112" i="30"/>
  <c r="AQ114" i="30"/>
  <c r="AQ37" i="30"/>
  <c r="AQ57" i="30"/>
  <c r="AQ77" i="30"/>
  <c r="AQ97" i="30"/>
  <c r="AQ117" i="30"/>
  <c r="AQ58" i="30"/>
  <c r="AQ118" i="30"/>
  <c r="AQ60" i="30"/>
  <c r="AQ120" i="30"/>
  <c r="AQ81" i="30"/>
  <c r="AQ43" i="30"/>
  <c r="AQ94" i="30"/>
  <c r="AQ78" i="30"/>
  <c r="AQ101" i="30"/>
  <c r="AQ103" i="30"/>
  <c r="AQ39" i="30"/>
  <c r="AQ59" i="30"/>
  <c r="AQ79" i="30"/>
  <c r="AQ99" i="30"/>
  <c r="AQ119" i="30"/>
  <c r="AQ80" i="30"/>
  <c r="AQ61" i="30"/>
  <c r="AQ33" i="30"/>
  <c r="AQ40" i="30"/>
  <c r="AQ83" i="30"/>
  <c r="AQ72" i="30"/>
  <c r="AQ41" i="30"/>
  <c r="AQ23" i="30"/>
  <c r="AQ22" i="30"/>
  <c r="AQ42" i="30"/>
  <c r="AQ62" i="30"/>
  <c r="AQ82" i="30"/>
  <c r="AQ102" i="30"/>
  <c r="AQ18" i="30"/>
  <c r="AQ19" i="30"/>
  <c r="AQ16" i="30"/>
  <c r="AQ17" i="30"/>
  <c r="AQ14" i="30"/>
  <c r="AQ15" i="30"/>
  <c r="AQ12" i="30"/>
  <c r="AQ13" i="30"/>
  <c r="AQ10" i="30"/>
  <c r="AQ11" i="30"/>
  <c r="AQ4" i="30"/>
  <c r="AQ5" i="30"/>
  <c r="AQ6" i="30"/>
  <c r="AQ7" i="30"/>
  <c r="AQ8" i="30"/>
  <c r="AQ9" i="30"/>
  <c r="CE122" i="30"/>
  <c r="CE123" i="30"/>
  <c r="CE124" i="30"/>
  <c r="CE125" i="30"/>
  <c r="CE126" i="30"/>
  <c r="CE127" i="30"/>
  <c r="CE128" i="30"/>
  <c r="CE129" i="30"/>
  <c r="CE130" i="30"/>
  <c r="CE131" i="30"/>
  <c r="CE132" i="30"/>
  <c r="CE133" i="30"/>
  <c r="CE134" i="30"/>
  <c r="CE135" i="30"/>
  <c r="CE136" i="30"/>
  <c r="CE137" i="30"/>
  <c r="CE138" i="30"/>
  <c r="CE139" i="30"/>
  <c r="CE140" i="30"/>
  <c r="CE141" i="30"/>
  <c r="CE142" i="30"/>
  <c r="CE143" i="30"/>
  <c r="CE144" i="30"/>
  <c r="CE145" i="30"/>
  <c r="CE146" i="30"/>
  <c r="CE147" i="30"/>
  <c r="CE148" i="30"/>
  <c r="CE149" i="30"/>
  <c r="CE150" i="30"/>
  <c r="CE151" i="30"/>
  <c r="CE152" i="30"/>
  <c r="CE153" i="30"/>
  <c r="CE154" i="30"/>
  <c r="CE155" i="30"/>
  <c r="CE156" i="30"/>
  <c r="CE157" i="30"/>
  <c r="CE158" i="30"/>
  <c r="CE159" i="30"/>
  <c r="CE160" i="30"/>
  <c r="CE161" i="30"/>
  <c r="CE162" i="30"/>
  <c r="CE163" i="30"/>
  <c r="CE164" i="30"/>
  <c r="CE165" i="30"/>
  <c r="CE166" i="30"/>
  <c r="CE167" i="30"/>
  <c r="CE168" i="30"/>
  <c r="CE169" i="30"/>
  <c r="CE170" i="30"/>
  <c r="CE171" i="30"/>
  <c r="CE172" i="30"/>
  <c r="CE173" i="30"/>
  <c r="CE174" i="30"/>
  <c r="CE175" i="30"/>
  <c r="CE176" i="30"/>
  <c r="CE177" i="30"/>
  <c r="CE178" i="30"/>
  <c r="CE179" i="30"/>
  <c r="CE180" i="30"/>
  <c r="CE181" i="30"/>
  <c r="CE182" i="30"/>
  <c r="CE183" i="30"/>
  <c r="CE184" i="30"/>
  <c r="CE185" i="30"/>
  <c r="CE186" i="30"/>
  <c r="CE187" i="30"/>
  <c r="CE188" i="30"/>
  <c r="CE189" i="30"/>
  <c r="CE190" i="30"/>
  <c r="CE191" i="30"/>
  <c r="CE192" i="30"/>
  <c r="CE193" i="30"/>
  <c r="CE194" i="30"/>
  <c r="CE195" i="30"/>
  <c r="CE196" i="30"/>
  <c r="CE197" i="30"/>
  <c r="CE198" i="30"/>
  <c r="CE199" i="30"/>
  <c r="CE200" i="30"/>
  <c r="CE201" i="30"/>
  <c r="CE202" i="30"/>
  <c r="CE203" i="30"/>
  <c r="CE204" i="30"/>
  <c r="CE205" i="30"/>
  <c r="CE206" i="30"/>
  <c r="CE207" i="30"/>
  <c r="CE208" i="30"/>
  <c r="CE209" i="30"/>
  <c r="CE210" i="30"/>
  <c r="CE211" i="30"/>
  <c r="CE212" i="30"/>
  <c r="CE213" i="30"/>
  <c r="CE214" i="30"/>
  <c r="CE215" i="30"/>
  <c r="CE216" i="30"/>
  <c r="CE217" i="30"/>
  <c r="CE218" i="30"/>
  <c r="CE219" i="30"/>
  <c r="CE220" i="30"/>
  <c r="CE221" i="30"/>
  <c r="CE222" i="30"/>
  <c r="CE223" i="30"/>
  <c r="CE224" i="30"/>
  <c r="CE225" i="30"/>
  <c r="CE226" i="30"/>
  <c r="CE227" i="30"/>
  <c r="CE228" i="30"/>
  <c r="CE229" i="30"/>
  <c r="CE230" i="30"/>
  <c r="CE231" i="30"/>
  <c r="CE232" i="30"/>
  <c r="CE233" i="30"/>
  <c r="CE234" i="30"/>
  <c r="CE235" i="30"/>
  <c r="CE236" i="30"/>
  <c r="CE237" i="30"/>
  <c r="CE238" i="30"/>
  <c r="CE239" i="30"/>
  <c r="CE240" i="30"/>
  <c r="CE241" i="30"/>
  <c r="CE242" i="30"/>
  <c r="CE243" i="30"/>
  <c r="CE244" i="30"/>
  <c r="CE245" i="30"/>
  <c r="CE246" i="30"/>
  <c r="CE247" i="30"/>
  <c r="CE248" i="30"/>
  <c r="CE249" i="30"/>
  <c r="CE250" i="30"/>
  <c r="CE251" i="30"/>
  <c r="CE252" i="30"/>
  <c r="CE253" i="30"/>
  <c r="CE254" i="30"/>
  <c r="CE255" i="30"/>
  <c r="CE256" i="30"/>
  <c r="CE257" i="30"/>
  <c r="CE258" i="30"/>
  <c r="CE259" i="30"/>
  <c r="CE260" i="30"/>
  <c r="CE261" i="30"/>
  <c r="CE262" i="30"/>
  <c r="CE263" i="30"/>
  <c r="CE264" i="30"/>
  <c r="CE265" i="30"/>
  <c r="CE266" i="30"/>
  <c r="CE267" i="30"/>
  <c r="CE268" i="30"/>
  <c r="CE269" i="30"/>
  <c r="CE270" i="30"/>
  <c r="CE271" i="30"/>
  <c r="CE272" i="30"/>
  <c r="CE273" i="30"/>
  <c r="CE274" i="30"/>
  <c r="CE275" i="30"/>
  <c r="CE276" i="30"/>
  <c r="CE277" i="30"/>
  <c r="CE278" i="30"/>
  <c r="CE279" i="30"/>
  <c r="CE280" i="30"/>
  <c r="CE281" i="30"/>
  <c r="CE282" i="30"/>
  <c r="CE283" i="30"/>
  <c r="CE284" i="30"/>
  <c r="CE285" i="30"/>
  <c r="CE286" i="30"/>
  <c r="CE287" i="30"/>
  <c r="CE288" i="30"/>
  <c r="CE289" i="30"/>
  <c r="CE290" i="30"/>
  <c r="CE291" i="30"/>
  <c r="CE292" i="30"/>
  <c r="CE293" i="30"/>
  <c r="CE294" i="30"/>
  <c r="CE295" i="30"/>
  <c r="CE296" i="30"/>
  <c r="CE297" i="30"/>
  <c r="CE298" i="30"/>
  <c r="CE299" i="30"/>
  <c r="CE300" i="30"/>
  <c r="CE301" i="30"/>
  <c r="CE302" i="30"/>
  <c r="CE303" i="30"/>
  <c r="CE304" i="30"/>
  <c r="CE305" i="30"/>
  <c r="CE306" i="30"/>
  <c r="CE307" i="30"/>
  <c r="CE308" i="30"/>
  <c r="CE309" i="30"/>
  <c r="CE310" i="30"/>
  <c r="CE311" i="30"/>
  <c r="CE312" i="30"/>
  <c r="CE313" i="30"/>
  <c r="CE314" i="30"/>
  <c r="CE315" i="30"/>
  <c r="CE316" i="30"/>
  <c r="CE317" i="30"/>
  <c r="CE318" i="30"/>
  <c r="CE319" i="30"/>
  <c r="CE320" i="30"/>
  <c r="CE321" i="30"/>
  <c r="CE322" i="30"/>
  <c r="CE323" i="30"/>
  <c r="CE324" i="30"/>
  <c r="CE325" i="30"/>
  <c r="CE326" i="30"/>
  <c r="CE327" i="30"/>
  <c r="CE328" i="30"/>
  <c r="CE329" i="30"/>
  <c r="CE330" i="30"/>
  <c r="CE331" i="30"/>
  <c r="CE332" i="30"/>
  <c r="CE333" i="30"/>
  <c r="CE334" i="30"/>
  <c r="CE335" i="30"/>
  <c r="AR30" i="30" l="1"/>
  <c r="AR32" i="30"/>
  <c r="AR33" i="30"/>
  <c r="AR34" i="30"/>
  <c r="AR35" i="30"/>
  <c r="AR36" i="30"/>
  <c r="AR38" i="30"/>
  <c r="AR41" i="30"/>
  <c r="AR42" i="30"/>
  <c r="AR43" i="30"/>
  <c r="AR44" i="30"/>
  <c r="AR48" i="30"/>
  <c r="AR49" i="30"/>
  <c r="AR50" i="30"/>
  <c r="AR51" i="30"/>
  <c r="AR52" i="30"/>
  <c r="AR57" i="30"/>
  <c r="AR58" i="30"/>
  <c r="AR59" i="30"/>
  <c r="AR60" i="30"/>
  <c r="AR62" i="30"/>
  <c r="AR64" i="30"/>
  <c r="AR65" i="30"/>
  <c r="AR66" i="30"/>
  <c r="AR67" i="30"/>
  <c r="AR68" i="30"/>
  <c r="AR73" i="30"/>
  <c r="AR74" i="30"/>
  <c r="AR75" i="30"/>
  <c r="AR76" i="30"/>
  <c r="AR78" i="30"/>
  <c r="AR80" i="30"/>
  <c r="AR81" i="30"/>
  <c r="AR82" i="30"/>
  <c r="AR83" i="30"/>
  <c r="AR84" i="30"/>
  <c r="AR86" i="30"/>
  <c r="AR89" i="30"/>
  <c r="AR90" i="30"/>
  <c r="AR91" i="30"/>
  <c r="AR92" i="30"/>
  <c r="AR96" i="30"/>
  <c r="AR97" i="30"/>
  <c r="AR98" i="30"/>
  <c r="AR99" i="30"/>
  <c r="AR100" i="30"/>
  <c r="AR105" i="30"/>
  <c r="AR106" i="30"/>
  <c r="AR107" i="30"/>
  <c r="AR108" i="30"/>
  <c r="AR110" i="30"/>
  <c r="AR112" i="30"/>
  <c r="AR113" i="30"/>
  <c r="AR114" i="30"/>
  <c r="AR115" i="30"/>
  <c r="AR116" i="30"/>
  <c r="AR118" i="30"/>
  <c r="AR121" i="30"/>
  <c r="AR122" i="30"/>
  <c r="AR123" i="30"/>
  <c r="AR124" i="30"/>
  <c r="AR128" i="30"/>
  <c r="AR129" i="30"/>
  <c r="AR130" i="30"/>
  <c r="AR131" i="30"/>
  <c r="AR132" i="30"/>
  <c r="AR133" i="30"/>
  <c r="AR137" i="30"/>
  <c r="AR138" i="30"/>
  <c r="AR139" i="30"/>
  <c r="AR140" i="30"/>
  <c r="AR142" i="30"/>
  <c r="AR143" i="30"/>
  <c r="AR144" i="30"/>
  <c r="AR145" i="30"/>
  <c r="AR146" i="30"/>
  <c r="AR147" i="30"/>
  <c r="AR148" i="30"/>
  <c r="AR149" i="30"/>
  <c r="AR153" i="30"/>
  <c r="AR154" i="30"/>
  <c r="AR155" i="30"/>
  <c r="AR156" i="30"/>
  <c r="AR158" i="30"/>
  <c r="AR159" i="30"/>
  <c r="AR160" i="30"/>
  <c r="AR161" i="30"/>
  <c r="AR162" i="30"/>
  <c r="AR163" i="30"/>
  <c r="AR164" i="30"/>
  <c r="AR165" i="30"/>
  <c r="AR166" i="30"/>
  <c r="AR169" i="30"/>
  <c r="AR170" i="30"/>
  <c r="AR171" i="30"/>
  <c r="AR172" i="30"/>
  <c r="AR173" i="30"/>
  <c r="AR175" i="30"/>
  <c r="AR176" i="30"/>
  <c r="AR177" i="30"/>
  <c r="AR178" i="30"/>
  <c r="AR179" i="30"/>
  <c r="AR180" i="30"/>
  <c r="AR181" i="30"/>
  <c r="AR182" i="30"/>
  <c r="AR185" i="30"/>
  <c r="AR186" i="30"/>
  <c r="AR187" i="30"/>
  <c r="AR188" i="30"/>
  <c r="AR190" i="30"/>
  <c r="AR191" i="30"/>
  <c r="AR192" i="30"/>
  <c r="AR193" i="30"/>
  <c r="AR194" i="30"/>
  <c r="AR195" i="30"/>
  <c r="AR196" i="30"/>
  <c r="AR197" i="30"/>
  <c r="AR198" i="30"/>
  <c r="AR201" i="30"/>
  <c r="AR202" i="30"/>
  <c r="AR203" i="30"/>
  <c r="AR204" i="30"/>
  <c r="AR205" i="30"/>
  <c r="AR207" i="30"/>
  <c r="AR208" i="30"/>
  <c r="AR209" i="30"/>
  <c r="AR210" i="30"/>
  <c r="AR211" i="30"/>
  <c r="AR212" i="30"/>
  <c r="AR213" i="30"/>
  <c r="AR214" i="30"/>
  <c r="AR217" i="30"/>
  <c r="AR218" i="30"/>
  <c r="AR219" i="30"/>
  <c r="AR220" i="30"/>
  <c r="AR221" i="30"/>
  <c r="AR223" i="30"/>
  <c r="AR224" i="30"/>
  <c r="AR225" i="30"/>
  <c r="AR226" i="30"/>
  <c r="AR227" i="30"/>
  <c r="AR228" i="30"/>
  <c r="AR229" i="30"/>
  <c r="AR233" i="30"/>
  <c r="AR234" i="30"/>
  <c r="AR235" i="30"/>
  <c r="AR236" i="30"/>
  <c r="AR237" i="30"/>
  <c r="AR238" i="30"/>
  <c r="AR239" i="30"/>
  <c r="AR240" i="30"/>
  <c r="AR241" i="30"/>
  <c r="AR242" i="30"/>
  <c r="AR243" i="30"/>
  <c r="AR244" i="30"/>
  <c r="AR245" i="30"/>
  <c r="AR246" i="30"/>
  <c r="AR247" i="30"/>
  <c r="AR249" i="30"/>
  <c r="AR250" i="30"/>
  <c r="AR251" i="30"/>
  <c r="AR252" i="30"/>
  <c r="AR255" i="30"/>
  <c r="AR257" i="30"/>
  <c r="AR258" i="30"/>
  <c r="AR259" i="30"/>
  <c r="AR260" i="30"/>
  <c r="AR261" i="30"/>
  <c r="AR264" i="30"/>
  <c r="AR265" i="30"/>
  <c r="AR266" i="30"/>
  <c r="AR267" i="30"/>
  <c r="AR268" i="30"/>
  <c r="AR270" i="30"/>
  <c r="AR271" i="30"/>
  <c r="AR272" i="30"/>
  <c r="AR273" i="30"/>
  <c r="AR274" i="30"/>
  <c r="AR275" i="30"/>
  <c r="AR276" i="30"/>
  <c r="AR277" i="30"/>
  <c r="AR279" i="30"/>
  <c r="AR281" i="30"/>
  <c r="AR282" i="30"/>
  <c r="AR283" i="30"/>
  <c r="AR284" i="30"/>
  <c r="AR285" i="30"/>
  <c r="AR286" i="30"/>
  <c r="AR287" i="30"/>
  <c r="AR288" i="30"/>
  <c r="AR289" i="30"/>
  <c r="AR290" i="30"/>
  <c r="AR291" i="30"/>
  <c r="AR292" i="30"/>
  <c r="AR293" i="30"/>
  <c r="AR294" i="30"/>
  <c r="AR295" i="30"/>
  <c r="AR296" i="30"/>
  <c r="AR297" i="30"/>
  <c r="AR298" i="30"/>
  <c r="AR299" i="30"/>
  <c r="AR300" i="30"/>
  <c r="AR301" i="30"/>
  <c r="AR302" i="30"/>
  <c r="AR303" i="30"/>
  <c r="AR304" i="30"/>
  <c r="AR305" i="30"/>
  <c r="AR306" i="30"/>
  <c r="AR307" i="30"/>
  <c r="AR308" i="30"/>
  <c r="AR310" i="30"/>
  <c r="AR311" i="30"/>
  <c r="AR312" i="30"/>
  <c r="AR313" i="30"/>
  <c r="AR314" i="30"/>
  <c r="AR315" i="30"/>
  <c r="AR316" i="30"/>
  <c r="AR317" i="30"/>
  <c r="AR318" i="30"/>
  <c r="AR319" i="30"/>
  <c r="AR320" i="30"/>
  <c r="AR321" i="30"/>
  <c r="AR322" i="30"/>
  <c r="AR323" i="30"/>
  <c r="AR324" i="30"/>
  <c r="AR325" i="30"/>
  <c r="AR326" i="30"/>
  <c r="AR327" i="30"/>
  <c r="AR328" i="30"/>
  <c r="AR329" i="30"/>
  <c r="AR330" i="30"/>
  <c r="AR331" i="30"/>
  <c r="AR332" i="30"/>
  <c r="AR334" i="30"/>
  <c r="AR29" i="30"/>
  <c r="AS29" i="30"/>
  <c r="AS30" i="30"/>
  <c r="AR31" i="30"/>
  <c r="AS31" i="30"/>
  <c r="AS32" i="30"/>
  <c r="AS33" i="30"/>
  <c r="AS34" i="30"/>
  <c r="AS35" i="30"/>
  <c r="AS36" i="30"/>
  <c r="AR37" i="30"/>
  <c r="AS37" i="30"/>
  <c r="AS38" i="30"/>
  <c r="AR39" i="30"/>
  <c r="AS39" i="30"/>
  <c r="AR40" i="30"/>
  <c r="AS40" i="30"/>
  <c r="AS41" i="30"/>
  <c r="AS42" i="30"/>
  <c r="AS43" i="30"/>
  <c r="AS44" i="30"/>
  <c r="AR45" i="30"/>
  <c r="AS45" i="30"/>
  <c r="AR46" i="30"/>
  <c r="AS46" i="30"/>
  <c r="AR47" i="30"/>
  <c r="AS47" i="30"/>
  <c r="AS48" i="30"/>
  <c r="AS49" i="30"/>
  <c r="AS50" i="30"/>
  <c r="AS51" i="30"/>
  <c r="AS52" i="30"/>
  <c r="AR53" i="30"/>
  <c r="AS53" i="30"/>
  <c r="AR54" i="30"/>
  <c r="AS54" i="30"/>
  <c r="AR55" i="30"/>
  <c r="AS55" i="30"/>
  <c r="AR56" i="30"/>
  <c r="AS56" i="30"/>
  <c r="AS57" i="30"/>
  <c r="AS58" i="30"/>
  <c r="AS59" i="30"/>
  <c r="AS60" i="30"/>
  <c r="AR61" i="30"/>
  <c r="AS61" i="30"/>
  <c r="AS62" i="30"/>
  <c r="AR63" i="30"/>
  <c r="AS63" i="30"/>
  <c r="AS64" i="30"/>
  <c r="AS65" i="30"/>
  <c r="AS66" i="30"/>
  <c r="AS67" i="30"/>
  <c r="AS68" i="30"/>
  <c r="AR69" i="30"/>
  <c r="AS69" i="30"/>
  <c r="AR70" i="30"/>
  <c r="AS70" i="30"/>
  <c r="AR71" i="30"/>
  <c r="AS71" i="30"/>
  <c r="AR72" i="30"/>
  <c r="AS72" i="30"/>
  <c r="AS73" i="30"/>
  <c r="AS74" i="30"/>
  <c r="AS75" i="30"/>
  <c r="AS76" i="30"/>
  <c r="AR77" i="30"/>
  <c r="AS77" i="30"/>
  <c r="AS78" i="30"/>
  <c r="AR79" i="30"/>
  <c r="AS79" i="30"/>
  <c r="AS80" i="30"/>
  <c r="AS81" i="30"/>
  <c r="AS82" i="30"/>
  <c r="AS83" i="30"/>
  <c r="AS84" i="30"/>
  <c r="AR85" i="30"/>
  <c r="AS85" i="30"/>
  <c r="AS86" i="30"/>
  <c r="AR87" i="30"/>
  <c r="AS87" i="30"/>
  <c r="AR88" i="30"/>
  <c r="AS88" i="30"/>
  <c r="AS89" i="30"/>
  <c r="AS90" i="30"/>
  <c r="AS91" i="30"/>
  <c r="AS92" i="30"/>
  <c r="AR93" i="30"/>
  <c r="AS93" i="30"/>
  <c r="AR94" i="30"/>
  <c r="AS94" i="30"/>
  <c r="AR95" i="30"/>
  <c r="AS95" i="30"/>
  <c r="AS96" i="30"/>
  <c r="AS97" i="30"/>
  <c r="AS98" i="30"/>
  <c r="AS99" i="30"/>
  <c r="AS100" i="30"/>
  <c r="AR101" i="30"/>
  <c r="AS101" i="30"/>
  <c r="AR102" i="30"/>
  <c r="AS102" i="30"/>
  <c r="AR103" i="30"/>
  <c r="AS103" i="30"/>
  <c r="AR104" i="30"/>
  <c r="AS104" i="30"/>
  <c r="AS105" i="30"/>
  <c r="AS106" i="30"/>
  <c r="AS107" i="30"/>
  <c r="AS108" i="30"/>
  <c r="AR109" i="30"/>
  <c r="AS109" i="30"/>
  <c r="AS110" i="30"/>
  <c r="AR111" i="30"/>
  <c r="AS111" i="30"/>
  <c r="AS112" i="30"/>
  <c r="AS113" i="30"/>
  <c r="AS114" i="30"/>
  <c r="AS115" i="30"/>
  <c r="AS116" i="30"/>
  <c r="AR117" i="30"/>
  <c r="AS117" i="30"/>
  <c r="AS118" i="30"/>
  <c r="AR119" i="30"/>
  <c r="AS119" i="30"/>
  <c r="AR120" i="30"/>
  <c r="AS120" i="30"/>
  <c r="AS121" i="30"/>
  <c r="AS122" i="30"/>
  <c r="AS123" i="30"/>
  <c r="AS124" i="30"/>
  <c r="AR125" i="30"/>
  <c r="AS125" i="30"/>
  <c r="AR126" i="30"/>
  <c r="AS126" i="30"/>
  <c r="AR127" i="30"/>
  <c r="AS127" i="30"/>
  <c r="AS128" i="30"/>
  <c r="AS129" i="30"/>
  <c r="AS130" i="30"/>
  <c r="AS131" i="30"/>
  <c r="AS132" i="30"/>
  <c r="AS133" i="30"/>
  <c r="AR134" i="30"/>
  <c r="AS134" i="30"/>
  <c r="AR135" i="30"/>
  <c r="AS135" i="30"/>
  <c r="AR136" i="30"/>
  <c r="AS136" i="30"/>
  <c r="AS137" i="30"/>
  <c r="AS138" i="30"/>
  <c r="AS139" i="30"/>
  <c r="AS140" i="30"/>
  <c r="AR141" i="30"/>
  <c r="AS141" i="30"/>
  <c r="AS142" i="30"/>
  <c r="AS143" i="30"/>
  <c r="AS144" i="30"/>
  <c r="AS145" i="30"/>
  <c r="AS146" i="30"/>
  <c r="AS147" i="30"/>
  <c r="AS148" i="30"/>
  <c r="AS149" i="30"/>
  <c r="AR150" i="30"/>
  <c r="AS150" i="30"/>
  <c r="AR151" i="30"/>
  <c r="AS151" i="30"/>
  <c r="AR152" i="30"/>
  <c r="AS152" i="30"/>
  <c r="AS153" i="30"/>
  <c r="AS154" i="30"/>
  <c r="AS155" i="30"/>
  <c r="AS156" i="30"/>
  <c r="AR157" i="30"/>
  <c r="AS157" i="30"/>
  <c r="AS158" i="30"/>
  <c r="AS159" i="30"/>
  <c r="AS160" i="30"/>
  <c r="AS161" i="30"/>
  <c r="AS162" i="30"/>
  <c r="AS163" i="30"/>
  <c r="AS164" i="30"/>
  <c r="AS165" i="30"/>
  <c r="AS166" i="30"/>
  <c r="AR167" i="30"/>
  <c r="AS167" i="30"/>
  <c r="AR168" i="30"/>
  <c r="AS168" i="30"/>
  <c r="AS169" i="30"/>
  <c r="AS170" i="30"/>
  <c r="AS171" i="30"/>
  <c r="AS172" i="30"/>
  <c r="AS173" i="30"/>
  <c r="AR174" i="30"/>
  <c r="AS174" i="30"/>
  <c r="AS175" i="30"/>
  <c r="AS176" i="30"/>
  <c r="AS177" i="30"/>
  <c r="AS178" i="30"/>
  <c r="AS179" i="30"/>
  <c r="AS180" i="30"/>
  <c r="AS181" i="30"/>
  <c r="AS182" i="30"/>
  <c r="AR183" i="30"/>
  <c r="AS183" i="30"/>
  <c r="AR184" i="30"/>
  <c r="AS184" i="30"/>
  <c r="AS185" i="30"/>
  <c r="AS186" i="30"/>
  <c r="AS187" i="30"/>
  <c r="AS188" i="30"/>
  <c r="AR189" i="30"/>
  <c r="AS189" i="30"/>
  <c r="AS190" i="30"/>
  <c r="AS191" i="30"/>
  <c r="AS192" i="30"/>
  <c r="AS193" i="30"/>
  <c r="AS194" i="30"/>
  <c r="AS195" i="30"/>
  <c r="AS196" i="30"/>
  <c r="AS197" i="30"/>
  <c r="AS198" i="30"/>
  <c r="AR199" i="30"/>
  <c r="AS199" i="30"/>
  <c r="AR200" i="30"/>
  <c r="AS200" i="30"/>
  <c r="AS201" i="30"/>
  <c r="AS202" i="30"/>
  <c r="AS203" i="30"/>
  <c r="AS204" i="30"/>
  <c r="AS205" i="30"/>
  <c r="AR206" i="30"/>
  <c r="AS206" i="30"/>
  <c r="AS207" i="30"/>
  <c r="AS208" i="30"/>
  <c r="AS209" i="30"/>
  <c r="AS210" i="30"/>
  <c r="AS211" i="30"/>
  <c r="AS212" i="30"/>
  <c r="AS213" i="30"/>
  <c r="AS214" i="30"/>
  <c r="AR215" i="30"/>
  <c r="AS215" i="30"/>
  <c r="AR216" i="30"/>
  <c r="AS216" i="30"/>
  <c r="AS217" i="30"/>
  <c r="AS218" i="30"/>
  <c r="AS219" i="30"/>
  <c r="AS220" i="30"/>
  <c r="AS221" i="30"/>
  <c r="AR222" i="30"/>
  <c r="AS222" i="30"/>
  <c r="AS223" i="30"/>
  <c r="AS224" i="30"/>
  <c r="AS225" i="30"/>
  <c r="AS226" i="30"/>
  <c r="AS227" i="30"/>
  <c r="AS228" i="30"/>
  <c r="AS229" i="30"/>
  <c r="AR230" i="30"/>
  <c r="AS230" i="30"/>
  <c r="AR231" i="30"/>
  <c r="AS231" i="30"/>
  <c r="AR232" i="30"/>
  <c r="AS232" i="30"/>
  <c r="AS233" i="30"/>
  <c r="AS234" i="30"/>
  <c r="AS235" i="30"/>
  <c r="AS236" i="30"/>
  <c r="AS237" i="30"/>
  <c r="AS238" i="30"/>
  <c r="AS239" i="30"/>
  <c r="AS240" i="30"/>
  <c r="AS241" i="30"/>
  <c r="AS242" i="30"/>
  <c r="AS243" i="30"/>
  <c r="AS244" i="30"/>
  <c r="AS245" i="30"/>
  <c r="AS246" i="30"/>
  <c r="AS247" i="30"/>
  <c r="AR248" i="30"/>
  <c r="AS248" i="30"/>
  <c r="AS249" i="30"/>
  <c r="AS250" i="30"/>
  <c r="AS251" i="30"/>
  <c r="AS252" i="30"/>
  <c r="AR253" i="30"/>
  <c r="AS253" i="30"/>
  <c r="AR254" i="30"/>
  <c r="AS254" i="30"/>
  <c r="AS255" i="30"/>
  <c r="AR256" i="30"/>
  <c r="AS256" i="30"/>
  <c r="AS257" i="30"/>
  <c r="AS258" i="30"/>
  <c r="AS259" i="30"/>
  <c r="AS260" i="30"/>
  <c r="AS261" i="30"/>
  <c r="AR262" i="30"/>
  <c r="AS262" i="30"/>
  <c r="AR263" i="30"/>
  <c r="AS263" i="30"/>
  <c r="AS264" i="30"/>
  <c r="AS265" i="30"/>
  <c r="AS266" i="30"/>
  <c r="AS267" i="30"/>
  <c r="AS268" i="30"/>
  <c r="AR269" i="30"/>
  <c r="AS269" i="30"/>
  <c r="AS270" i="30"/>
  <c r="AS271" i="30"/>
  <c r="AS272" i="30"/>
  <c r="AS273" i="30"/>
  <c r="AS274" i="30"/>
  <c r="AS275" i="30"/>
  <c r="AS276" i="30"/>
  <c r="AS277" i="30"/>
  <c r="AR278" i="30"/>
  <c r="AS278" i="30"/>
  <c r="AS279" i="30"/>
  <c r="AR280" i="30"/>
  <c r="AS280" i="30"/>
  <c r="AS281" i="30"/>
  <c r="AS282" i="30"/>
  <c r="AS283" i="30"/>
  <c r="AS284" i="30"/>
  <c r="AS285" i="30"/>
  <c r="AS286" i="30"/>
  <c r="AS287" i="30"/>
  <c r="AS288" i="30"/>
  <c r="AS289" i="30"/>
  <c r="AS290" i="30"/>
  <c r="AS291" i="30"/>
  <c r="AS292" i="30"/>
  <c r="AS293" i="30"/>
  <c r="AS294" i="30"/>
  <c r="AS295" i="30"/>
  <c r="AS296" i="30"/>
  <c r="AS297" i="30"/>
  <c r="AS298" i="30"/>
  <c r="AS299" i="30"/>
  <c r="AS300" i="30"/>
  <c r="AS301" i="30"/>
  <c r="AS302" i="30"/>
  <c r="AS303" i="30"/>
  <c r="AS304" i="30"/>
  <c r="AS305" i="30"/>
  <c r="AS306" i="30"/>
  <c r="AS307" i="30"/>
  <c r="AS308" i="30"/>
  <c r="AR309" i="30"/>
  <c r="AS309" i="30"/>
  <c r="AS310" i="30"/>
  <c r="AS311" i="30"/>
  <c r="AS312" i="30"/>
  <c r="AS313" i="30"/>
  <c r="AS314" i="30"/>
  <c r="AS315" i="30"/>
  <c r="AS316" i="30"/>
  <c r="AS317" i="30"/>
  <c r="AS318" i="30"/>
  <c r="AS319" i="30"/>
  <c r="AS320" i="30"/>
  <c r="AS321" i="30"/>
  <c r="AS322" i="30"/>
  <c r="AS323" i="30"/>
  <c r="AS324" i="30"/>
  <c r="AS325" i="30"/>
  <c r="AS326" i="30"/>
  <c r="AS327" i="30"/>
  <c r="AS328" i="30"/>
  <c r="AS329" i="30"/>
  <c r="AS330" i="30"/>
  <c r="AS331" i="30"/>
  <c r="AS332" i="30"/>
  <c r="AR333" i="30"/>
  <c r="AS333" i="30"/>
  <c r="AS334" i="30"/>
  <c r="AR335" i="30"/>
  <c r="AS335" i="30"/>
  <c r="CF29" i="30"/>
  <c r="CF30" i="30"/>
  <c r="CF31" i="30"/>
  <c r="CF32" i="30"/>
  <c r="CF33" i="30"/>
  <c r="CF34" i="30"/>
  <c r="CF35" i="30"/>
  <c r="CF36" i="30"/>
  <c r="CF37" i="30"/>
  <c r="CF38" i="30"/>
  <c r="CF39" i="30"/>
  <c r="CF40" i="30"/>
  <c r="CF41" i="30"/>
  <c r="CF42" i="30"/>
  <c r="CF43" i="30"/>
  <c r="CF44" i="30"/>
  <c r="CF45" i="30"/>
  <c r="CF46" i="30"/>
  <c r="CF47" i="30"/>
  <c r="CF48" i="30"/>
  <c r="CF49" i="30"/>
  <c r="CF50" i="30"/>
  <c r="CF51" i="30"/>
  <c r="CF52" i="30"/>
  <c r="CF53" i="30"/>
  <c r="CF54" i="30"/>
  <c r="CF55" i="30"/>
  <c r="CF56" i="30"/>
  <c r="CF57" i="30"/>
  <c r="CF58" i="30"/>
  <c r="CF59" i="30"/>
  <c r="CF60" i="30"/>
  <c r="CF61" i="30"/>
  <c r="CF62" i="30"/>
  <c r="CF63" i="30"/>
  <c r="CF64" i="30"/>
  <c r="CF65" i="30"/>
  <c r="CF66" i="30"/>
  <c r="CF67" i="30"/>
  <c r="CF68" i="30"/>
  <c r="CF69" i="30"/>
  <c r="CF70" i="30"/>
  <c r="CF71" i="30"/>
  <c r="CF72" i="30"/>
  <c r="CF73" i="30"/>
  <c r="CF74" i="30"/>
  <c r="CF75" i="30"/>
  <c r="CF76" i="30"/>
  <c r="CF77" i="30"/>
  <c r="CF78" i="30"/>
  <c r="CF79" i="30"/>
  <c r="CF80" i="30"/>
  <c r="CF81" i="30"/>
  <c r="CF82" i="30"/>
  <c r="CF83" i="30"/>
  <c r="CF84" i="30"/>
  <c r="CF85" i="30"/>
  <c r="CF86" i="30"/>
  <c r="CF87" i="30"/>
  <c r="CF88" i="30"/>
  <c r="CF89" i="30"/>
  <c r="CF90" i="30"/>
  <c r="CF91" i="30"/>
  <c r="CF92" i="30"/>
  <c r="CF93" i="30"/>
  <c r="CF94" i="30"/>
  <c r="CF95" i="30"/>
  <c r="CF96" i="30"/>
  <c r="CF97" i="30"/>
  <c r="CF98" i="30"/>
  <c r="CF99" i="30"/>
  <c r="CF100" i="30"/>
  <c r="CF101" i="30"/>
  <c r="CF102" i="30"/>
  <c r="CF103" i="30"/>
  <c r="CF104" i="30"/>
  <c r="CF105" i="30"/>
  <c r="CF106" i="30"/>
  <c r="CF107" i="30"/>
  <c r="CF108" i="30"/>
  <c r="CF109" i="30"/>
  <c r="CF110" i="30"/>
  <c r="CF111" i="30"/>
  <c r="CF112" i="30"/>
  <c r="CF113" i="30"/>
  <c r="CF114" i="30"/>
  <c r="CF115" i="30"/>
  <c r="CF116" i="30"/>
  <c r="CF117" i="30"/>
  <c r="CF118" i="30"/>
  <c r="CF119" i="30"/>
  <c r="CF120" i="30"/>
  <c r="CF121" i="30"/>
  <c r="CF122" i="30"/>
  <c r="CF123" i="30"/>
  <c r="CF124" i="30"/>
  <c r="CF125" i="30"/>
  <c r="CF126" i="30"/>
  <c r="CF127" i="30"/>
  <c r="CF128" i="30"/>
  <c r="CF129" i="30"/>
  <c r="CF130" i="30"/>
  <c r="CF131" i="30"/>
  <c r="CF132" i="30"/>
  <c r="CF133" i="30"/>
  <c r="CF134" i="30"/>
  <c r="CF135" i="30"/>
  <c r="CF136" i="30"/>
  <c r="CF137" i="30"/>
  <c r="CF138" i="30"/>
  <c r="CF139" i="30"/>
  <c r="CF140" i="30"/>
  <c r="CF141" i="30"/>
  <c r="CF142" i="30"/>
  <c r="CF143" i="30"/>
  <c r="CF144" i="30"/>
  <c r="CF145" i="30"/>
  <c r="CF146" i="30"/>
  <c r="CF147" i="30"/>
  <c r="CF148" i="30"/>
  <c r="CF149" i="30"/>
  <c r="CF150" i="30"/>
  <c r="CF151" i="30"/>
  <c r="CF152" i="30"/>
  <c r="CF153" i="30"/>
  <c r="CF154" i="30"/>
  <c r="CF155" i="30"/>
  <c r="CF156" i="30"/>
  <c r="CF157" i="30"/>
  <c r="CF158" i="30"/>
  <c r="CF159" i="30"/>
  <c r="CF160" i="30"/>
  <c r="CF161" i="30"/>
  <c r="CF162" i="30"/>
  <c r="CF163" i="30"/>
  <c r="CF164" i="30"/>
  <c r="CF165" i="30"/>
  <c r="CF166" i="30"/>
  <c r="CF167" i="30"/>
  <c r="CF168" i="30"/>
  <c r="CF169" i="30"/>
  <c r="CF170" i="30"/>
  <c r="CF171" i="30"/>
  <c r="CF172" i="30"/>
  <c r="CF173" i="30"/>
  <c r="CF174" i="30"/>
  <c r="CF175" i="30"/>
  <c r="CF176" i="30"/>
  <c r="CF177" i="30"/>
  <c r="CF178" i="30"/>
  <c r="CF179" i="30"/>
  <c r="CF180" i="30"/>
  <c r="CF181" i="30"/>
  <c r="CF182" i="30"/>
  <c r="CF183" i="30"/>
  <c r="CF184" i="30"/>
  <c r="CF185" i="30"/>
  <c r="CF186" i="30"/>
  <c r="CF187" i="30"/>
  <c r="CF188" i="30"/>
  <c r="CF189" i="30"/>
  <c r="CF190" i="30"/>
  <c r="CF191" i="30"/>
  <c r="CF192" i="30"/>
  <c r="CF193" i="30"/>
  <c r="CF194" i="30"/>
  <c r="CF195" i="30"/>
  <c r="CF196" i="30"/>
  <c r="CF197" i="30"/>
  <c r="CF198" i="30"/>
  <c r="CF199" i="30"/>
  <c r="CF200" i="30"/>
  <c r="CF201" i="30"/>
  <c r="CF202" i="30"/>
  <c r="CF203" i="30"/>
  <c r="CF204" i="30"/>
  <c r="CF205" i="30"/>
  <c r="CF206" i="30"/>
  <c r="CF207" i="30"/>
  <c r="CF208" i="30"/>
  <c r="CF209" i="30"/>
  <c r="CF210" i="30"/>
  <c r="CF211" i="30"/>
  <c r="CF212" i="30"/>
  <c r="CF213" i="30"/>
  <c r="CF214" i="30"/>
  <c r="CF215" i="30"/>
  <c r="CF216" i="30"/>
  <c r="CF217" i="30"/>
  <c r="CF218" i="30"/>
  <c r="CF219" i="30"/>
  <c r="CF220" i="30"/>
  <c r="CF221" i="30"/>
  <c r="CF222" i="30"/>
  <c r="CF223" i="30"/>
  <c r="CF224" i="30"/>
  <c r="CF225" i="30"/>
  <c r="CF226" i="30"/>
  <c r="CF227" i="30"/>
  <c r="CF228" i="30"/>
  <c r="CF229" i="30"/>
  <c r="CF230" i="30"/>
  <c r="CF231" i="30"/>
  <c r="CF232" i="30"/>
  <c r="CF233" i="30"/>
  <c r="CF234" i="30"/>
  <c r="CF235" i="30"/>
  <c r="CF236" i="30"/>
  <c r="CF237" i="30"/>
  <c r="CF238" i="30"/>
  <c r="CF239" i="30"/>
  <c r="CF240" i="30"/>
  <c r="CF241" i="30"/>
  <c r="CF242" i="30"/>
  <c r="CF243" i="30"/>
  <c r="CF244" i="30"/>
  <c r="CF245" i="30"/>
  <c r="CF246" i="30"/>
  <c r="CF247" i="30"/>
  <c r="CF248" i="30"/>
  <c r="CF249" i="30"/>
  <c r="CF250" i="30"/>
  <c r="CF251" i="30"/>
  <c r="CF252" i="30"/>
  <c r="CF253" i="30"/>
  <c r="CF254" i="30"/>
  <c r="CF255" i="30"/>
  <c r="CF256" i="30"/>
  <c r="CF257" i="30"/>
  <c r="CF258" i="30"/>
  <c r="CF259" i="30"/>
  <c r="CF260" i="30"/>
  <c r="CF261" i="30"/>
  <c r="CF262" i="30"/>
  <c r="CF263" i="30"/>
  <c r="CF264" i="30"/>
  <c r="CF265" i="30"/>
  <c r="CF266" i="30"/>
  <c r="CF267" i="30"/>
  <c r="CF268" i="30"/>
  <c r="CF269" i="30"/>
  <c r="CF270" i="30"/>
  <c r="CF271" i="30"/>
  <c r="CF272" i="30"/>
  <c r="CF273" i="30"/>
  <c r="CF274" i="30"/>
  <c r="CF275" i="30"/>
  <c r="CF276" i="30"/>
  <c r="CF277" i="30"/>
  <c r="CF278" i="30"/>
  <c r="CF279" i="30"/>
  <c r="CF280" i="30"/>
  <c r="CF281" i="30"/>
  <c r="CF282" i="30"/>
  <c r="CF283" i="30"/>
  <c r="CF284" i="30"/>
  <c r="CF285" i="30"/>
  <c r="CF286" i="30"/>
  <c r="CF287" i="30"/>
  <c r="CF288" i="30"/>
  <c r="CF289" i="30"/>
  <c r="CF290" i="30"/>
  <c r="CF291" i="30"/>
  <c r="CF292" i="30"/>
  <c r="CF293" i="30"/>
  <c r="CF294" i="30"/>
  <c r="CF295" i="30"/>
  <c r="CF296" i="30"/>
  <c r="CF297" i="30"/>
  <c r="CF298" i="30"/>
  <c r="CF299" i="30"/>
  <c r="CF300" i="30"/>
  <c r="CF301" i="30"/>
  <c r="CF302" i="30"/>
  <c r="CF303" i="30"/>
  <c r="CF304" i="30"/>
  <c r="CF305" i="30"/>
  <c r="CF306" i="30"/>
  <c r="CF307" i="30"/>
  <c r="CF308" i="30"/>
  <c r="CF309" i="30"/>
  <c r="CF310" i="30"/>
  <c r="CF311" i="30"/>
  <c r="CF312" i="30"/>
  <c r="CF313" i="30"/>
  <c r="CF314" i="30"/>
  <c r="CF315" i="30"/>
  <c r="CF316" i="30"/>
  <c r="CF317" i="30"/>
  <c r="CF318" i="30"/>
  <c r="CF319" i="30"/>
  <c r="CF320" i="30"/>
  <c r="CF321" i="30"/>
  <c r="CF322" i="30"/>
  <c r="CF323" i="30"/>
  <c r="CF324" i="30"/>
  <c r="CF325" i="30"/>
  <c r="CF326" i="30"/>
  <c r="CF327" i="30"/>
  <c r="CF328" i="30"/>
  <c r="CF329" i="30"/>
  <c r="CF330" i="30"/>
  <c r="CF331" i="30"/>
  <c r="CF332" i="30"/>
  <c r="CF333" i="30"/>
  <c r="CF334" i="30"/>
  <c r="CF335" i="30"/>
  <c r="BG92" i="30" l="1"/>
  <c r="BW92" i="30"/>
  <c r="BO92" i="30"/>
  <c r="BO91" i="30"/>
  <c r="BG91" i="30"/>
  <c r="BW91" i="30"/>
  <c r="BO61" i="30"/>
  <c r="BW61" i="30"/>
  <c r="BG61" i="30"/>
  <c r="BG90" i="30"/>
  <c r="BW90" i="30"/>
  <c r="BO90" i="30"/>
  <c r="BG119" i="30"/>
  <c r="BW119" i="30"/>
  <c r="BO119" i="30"/>
  <c r="BO46" i="30"/>
  <c r="BG46" i="30"/>
  <c r="BW46" i="30"/>
  <c r="BG31" i="30"/>
  <c r="BW31" i="30"/>
  <c r="BO31" i="30"/>
  <c r="BG121" i="30"/>
  <c r="BO121" i="30"/>
  <c r="BW121" i="30"/>
  <c r="BO89" i="30"/>
  <c r="BW89" i="30"/>
  <c r="BG89" i="30"/>
  <c r="BO58" i="30"/>
  <c r="BG58" i="30"/>
  <c r="BW58" i="30"/>
  <c r="BW77" i="30"/>
  <c r="BO77" i="30"/>
  <c r="BG77" i="30"/>
  <c r="BG60" i="30"/>
  <c r="BO60" i="30"/>
  <c r="BW60" i="30"/>
  <c r="BW59" i="30"/>
  <c r="BG59" i="30"/>
  <c r="BO59" i="30"/>
  <c r="BG103" i="30"/>
  <c r="BW103" i="30"/>
  <c r="BO103" i="30"/>
  <c r="BW118" i="30"/>
  <c r="BG118" i="30"/>
  <c r="BO118" i="30"/>
  <c r="BW86" i="30"/>
  <c r="BG86" i="30"/>
  <c r="BO86" i="30"/>
  <c r="BG57" i="30"/>
  <c r="BW57" i="30"/>
  <c r="BO57" i="30"/>
  <c r="BO62" i="30"/>
  <c r="BW62" i="30"/>
  <c r="BG62" i="30"/>
  <c r="BW47" i="30"/>
  <c r="BG47" i="30"/>
  <c r="BO47" i="30"/>
  <c r="BG104" i="30"/>
  <c r="BO104" i="30"/>
  <c r="BW104" i="30"/>
  <c r="BO45" i="30"/>
  <c r="BW45" i="30"/>
  <c r="BG45" i="30"/>
  <c r="BO84" i="30"/>
  <c r="BG84" i="30"/>
  <c r="BW84" i="30"/>
  <c r="BW117" i="30"/>
  <c r="BG117" i="30"/>
  <c r="BO117" i="30"/>
  <c r="BW102" i="30"/>
  <c r="BO102" i="30"/>
  <c r="BG102" i="30"/>
  <c r="BG72" i="30"/>
  <c r="BO72" i="30"/>
  <c r="BW72" i="30"/>
  <c r="BW29" i="30"/>
  <c r="BG29" i="30"/>
  <c r="BO29" i="30"/>
  <c r="BW115" i="30"/>
  <c r="BO115" i="30"/>
  <c r="BG115" i="30"/>
  <c r="BG83" i="30"/>
  <c r="BW83" i="30"/>
  <c r="BO83" i="30"/>
  <c r="BW51" i="30"/>
  <c r="BG51" i="30"/>
  <c r="BO51" i="30"/>
  <c r="BW30" i="30"/>
  <c r="BO30" i="30"/>
  <c r="BG30" i="30"/>
  <c r="BW88" i="30"/>
  <c r="BO88" i="30"/>
  <c r="BG88" i="30"/>
  <c r="BW52" i="30"/>
  <c r="BO52" i="30"/>
  <c r="BG52" i="30"/>
  <c r="BO87" i="30"/>
  <c r="BG87" i="30"/>
  <c r="BW87" i="30"/>
  <c r="BO114" i="30"/>
  <c r="BW114" i="30"/>
  <c r="BG114" i="30"/>
  <c r="BG82" i="30"/>
  <c r="BW82" i="30"/>
  <c r="BO82" i="30"/>
  <c r="BW50" i="30"/>
  <c r="BO50" i="30"/>
  <c r="BG50" i="30"/>
  <c r="BG71" i="30"/>
  <c r="BW71" i="30"/>
  <c r="BO71" i="30"/>
  <c r="BO56" i="30"/>
  <c r="BW56" i="30"/>
  <c r="BG56" i="30"/>
  <c r="BO113" i="30"/>
  <c r="BG113" i="30"/>
  <c r="BW113" i="30"/>
  <c r="BW81" i="30"/>
  <c r="BO81" i="30"/>
  <c r="BG81" i="30"/>
  <c r="BG49" i="30"/>
  <c r="BW49" i="30"/>
  <c r="BO49" i="30"/>
  <c r="BG120" i="30"/>
  <c r="BW120" i="30"/>
  <c r="BO120" i="30"/>
  <c r="BO116" i="30"/>
  <c r="BG116" i="30"/>
  <c r="BW116" i="30"/>
  <c r="BW101" i="30"/>
  <c r="BG101" i="30"/>
  <c r="BO101" i="30"/>
  <c r="BO112" i="30"/>
  <c r="BG112" i="30"/>
  <c r="BW112" i="30"/>
  <c r="BW80" i="30"/>
  <c r="BO80" i="30"/>
  <c r="BG80" i="30"/>
  <c r="BG48" i="30"/>
  <c r="BW48" i="30"/>
  <c r="BO48" i="30"/>
  <c r="BG40" i="30"/>
  <c r="BO40" i="30"/>
  <c r="BW40" i="30"/>
  <c r="BO108" i="30"/>
  <c r="BW108" i="30"/>
  <c r="BG108" i="30"/>
  <c r="BW76" i="30"/>
  <c r="BG76" i="30"/>
  <c r="BO76" i="30"/>
  <c r="BG43" i="30"/>
  <c r="BW43" i="30"/>
  <c r="BO43" i="30"/>
  <c r="BO69" i="30"/>
  <c r="BG69" i="30"/>
  <c r="BW69" i="30"/>
  <c r="BW54" i="30"/>
  <c r="BG54" i="30"/>
  <c r="BO54" i="30"/>
  <c r="BW107" i="30"/>
  <c r="BG107" i="30"/>
  <c r="BO107" i="30"/>
  <c r="BG75" i="30"/>
  <c r="BW75" i="30"/>
  <c r="BO75" i="30"/>
  <c r="BG42" i="30"/>
  <c r="BW42" i="30"/>
  <c r="BO42" i="30"/>
  <c r="BW111" i="30"/>
  <c r="BO111" i="30"/>
  <c r="BG111" i="30"/>
  <c r="BG39" i="30"/>
  <c r="BW39" i="30"/>
  <c r="BO39" i="30"/>
  <c r="BG106" i="30"/>
  <c r="BW106" i="30"/>
  <c r="BO106" i="30"/>
  <c r="BO74" i="30"/>
  <c r="BG74" i="30"/>
  <c r="BW74" i="30"/>
  <c r="BW41" i="30"/>
  <c r="BO41" i="30"/>
  <c r="BG41" i="30"/>
  <c r="BO53" i="30"/>
  <c r="BG53" i="30"/>
  <c r="BW53" i="30"/>
  <c r="BW105" i="30"/>
  <c r="BG105" i="30"/>
  <c r="BO105" i="30"/>
  <c r="BG73" i="30"/>
  <c r="BW73" i="30"/>
  <c r="BO73" i="30"/>
  <c r="BW38" i="30"/>
  <c r="BG38" i="30"/>
  <c r="BO38" i="30"/>
  <c r="BO100" i="30"/>
  <c r="BW100" i="30"/>
  <c r="BG100" i="30"/>
  <c r="BG68" i="30"/>
  <c r="BO68" i="30"/>
  <c r="BW68" i="30"/>
  <c r="BG36" i="30"/>
  <c r="BO36" i="30"/>
  <c r="BW36" i="30"/>
  <c r="BG110" i="30"/>
  <c r="BO110" i="30"/>
  <c r="BW110" i="30"/>
  <c r="BG35" i="30"/>
  <c r="BW35" i="30"/>
  <c r="BO35" i="30"/>
  <c r="BW55" i="30"/>
  <c r="BO55" i="30"/>
  <c r="BG55" i="30"/>
  <c r="BW78" i="30"/>
  <c r="BO78" i="30"/>
  <c r="BG78" i="30"/>
  <c r="CE78" i="30" s="1"/>
  <c r="BG99" i="30"/>
  <c r="BW99" i="30"/>
  <c r="BO99" i="30"/>
  <c r="BO94" i="30"/>
  <c r="BG94" i="30"/>
  <c r="BW94" i="30"/>
  <c r="BO79" i="30"/>
  <c r="BW79" i="30"/>
  <c r="BG79" i="30"/>
  <c r="BG98" i="30"/>
  <c r="BO98" i="30"/>
  <c r="BW98" i="30"/>
  <c r="BO66" i="30"/>
  <c r="BW66" i="30"/>
  <c r="BG66" i="30"/>
  <c r="BO34" i="30"/>
  <c r="BW34" i="30"/>
  <c r="BG34" i="30"/>
  <c r="BW85" i="30"/>
  <c r="BG85" i="30"/>
  <c r="BO85" i="30"/>
  <c r="BO44" i="30"/>
  <c r="BG44" i="30"/>
  <c r="BW44" i="30"/>
  <c r="BO95" i="30"/>
  <c r="BG95" i="30"/>
  <c r="BW95" i="30"/>
  <c r="BG67" i="30"/>
  <c r="BW67" i="30"/>
  <c r="BO67" i="30"/>
  <c r="BO97" i="30"/>
  <c r="BW97" i="30"/>
  <c r="BG97" i="30"/>
  <c r="BW65" i="30"/>
  <c r="BO65" i="30"/>
  <c r="BG65" i="30"/>
  <c r="BO33" i="30"/>
  <c r="BW33" i="30"/>
  <c r="BG33" i="30"/>
  <c r="BG70" i="30"/>
  <c r="BW70" i="30"/>
  <c r="BO70" i="30"/>
  <c r="BO109" i="30"/>
  <c r="BW109" i="30"/>
  <c r="BG109" i="30"/>
  <c r="BG37" i="30"/>
  <c r="BW37" i="30"/>
  <c r="BO37" i="30"/>
  <c r="BG93" i="30"/>
  <c r="BO93" i="30"/>
  <c r="BW93" i="30"/>
  <c r="BW63" i="30"/>
  <c r="BG63" i="30"/>
  <c r="BO63" i="30"/>
  <c r="BG96" i="30"/>
  <c r="BW96" i="30"/>
  <c r="BO96" i="30"/>
  <c r="BG64" i="30"/>
  <c r="BO64" i="30"/>
  <c r="BW64" i="30"/>
  <c r="BW32" i="30"/>
  <c r="BG32" i="30"/>
  <c r="BO32" i="30"/>
  <c r="AV3" i="30" a="1"/>
  <c r="O38" i="42"/>
  <c r="N38" i="42"/>
  <c r="M38" i="42"/>
  <c r="L38" i="42"/>
  <c r="K38" i="42"/>
  <c r="Q37" i="42"/>
  <c r="Q36" i="42"/>
  <c r="Q35" i="42"/>
  <c r="Q34" i="42"/>
  <c r="Q33" i="42"/>
  <c r="Q32" i="42"/>
  <c r="Q31" i="42"/>
  <c r="Q30" i="42"/>
  <c r="Q29" i="42"/>
  <c r="Q28" i="42"/>
  <c r="Q27" i="42"/>
  <c r="Q26" i="42"/>
  <c r="Q25" i="42"/>
  <c r="Q24" i="42"/>
  <c r="Q23" i="42"/>
  <c r="Q22" i="42"/>
  <c r="Q21" i="42"/>
  <c r="Q20" i="42"/>
  <c r="Q19" i="42"/>
  <c r="Q18" i="42"/>
  <c r="Q17" i="42"/>
  <c r="Q16" i="42"/>
  <c r="Q15" i="42"/>
  <c r="Q14" i="42"/>
  <c r="Q13" i="42"/>
  <c r="Q12" i="42"/>
  <c r="Q11" i="42"/>
  <c r="Q10" i="42"/>
  <c r="Q9" i="42"/>
  <c r="Q8" i="42"/>
  <c r="Q7" i="42"/>
  <c r="Q6" i="42"/>
  <c r="Q5" i="42"/>
  <c r="BV4" i="30" l="1" a="1"/>
  <c r="BV4" i="30" s="1"/>
  <c r="CD4" i="30" a="1"/>
  <c r="CD4" i="30" s="1"/>
  <c r="CC4" i="30" a="1"/>
  <c r="CC4" i="30" s="1"/>
  <c r="CE81" i="30"/>
  <c r="CE79" i="30"/>
  <c r="BZ4" i="30"/>
  <c r="BY4" i="30"/>
  <c r="BU4" i="30" a="1"/>
  <c r="BR4" i="30"/>
  <c r="BQ4" i="30"/>
  <c r="BI4" i="30"/>
  <c r="CE112" i="30"/>
  <c r="CE83" i="30"/>
  <c r="CE121" i="30"/>
  <c r="CE100" i="30"/>
  <c r="CE103" i="30"/>
  <c r="CE102" i="30"/>
  <c r="CE65" i="30"/>
  <c r="CE66" i="30"/>
  <c r="CE97" i="30"/>
  <c r="CE108" i="30"/>
  <c r="CE89" i="30"/>
  <c r="CE95" i="30"/>
  <c r="CE68" i="30"/>
  <c r="CE74" i="30"/>
  <c r="CE54" i="30"/>
  <c r="CE80" i="30"/>
  <c r="CE87" i="30"/>
  <c r="CE104" i="30"/>
  <c r="CE59" i="30"/>
  <c r="CE99" i="30"/>
  <c r="CE113" i="30"/>
  <c r="CE52" i="30"/>
  <c r="CE70" i="30"/>
  <c r="CE85" i="30"/>
  <c r="CE106" i="30"/>
  <c r="CE69" i="30"/>
  <c r="CE62" i="30"/>
  <c r="CE60" i="30"/>
  <c r="CE64" i="30"/>
  <c r="CE56" i="30"/>
  <c r="CE55" i="30"/>
  <c r="CE88" i="30"/>
  <c r="CE72" i="30"/>
  <c r="CE77" i="30"/>
  <c r="CE119" i="30"/>
  <c r="CE101" i="30"/>
  <c r="CE90" i="30"/>
  <c r="CE57" i="30"/>
  <c r="CE58" i="30"/>
  <c r="CE61" i="30"/>
  <c r="CE117" i="30"/>
  <c r="CE116" i="30"/>
  <c r="CE86" i="30"/>
  <c r="CE98" i="30"/>
  <c r="CE93" i="30"/>
  <c r="CE110" i="30"/>
  <c r="CE84" i="30"/>
  <c r="CE91" i="30"/>
  <c r="CE71" i="30"/>
  <c r="CE105" i="30"/>
  <c r="CE67" i="30"/>
  <c r="CE120" i="30"/>
  <c r="CE118" i="30"/>
  <c r="CE96" i="30"/>
  <c r="CE63" i="30"/>
  <c r="CE53" i="30"/>
  <c r="CE75" i="30"/>
  <c r="CE82" i="30"/>
  <c r="CE111" i="30"/>
  <c r="CE73" i="30"/>
  <c r="CE76" i="30"/>
  <c r="CE114" i="30"/>
  <c r="CE109" i="30"/>
  <c r="CE94" i="30"/>
  <c r="CE107" i="30"/>
  <c r="CE115" i="30"/>
  <c r="CE92" i="30"/>
  <c r="AR13" i="30"/>
  <c r="AR21" i="30"/>
  <c r="AS15" i="30"/>
  <c r="AS21" i="30"/>
  <c r="AS26" i="30"/>
  <c r="AR19" i="30"/>
  <c r="AS20" i="30"/>
  <c r="AS24" i="30"/>
  <c r="AR28" i="30"/>
  <c r="AS25" i="30"/>
  <c r="AR14" i="30"/>
  <c r="AR22" i="30"/>
  <c r="AS27" i="30"/>
  <c r="AR15" i="30"/>
  <c r="AR23" i="30"/>
  <c r="AS16" i="30"/>
  <c r="AS22" i="30"/>
  <c r="AS28" i="30"/>
  <c r="AR16" i="30"/>
  <c r="AR24" i="30"/>
  <c r="AS17" i="30"/>
  <c r="CF21" i="30"/>
  <c r="AR26" i="30"/>
  <c r="AR17" i="30"/>
  <c r="AR25" i="30"/>
  <c r="AS13" i="30"/>
  <c r="AS18" i="30"/>
  <c r="AS23" i="30"/>
  <c r="AR18" i="30"/>
  <c r="AS19" i="30"/>
  <c r="AR27" i="30"/>
  <c r="AS14" i="30"/>
  <c r="AR20" i="30"/>
  <c r="AR12" i="30"/>
  <c r="AS12" i="30"/>
  <c r="AR11" i="30"/>
  <c r="AS11" i="30"/>
  <c r="AS6" i="30"/>
  <c r="AS10" i="30"/>
  <c r="AS7" i="30"/>
  <c r="AS9" i="30"/>
  <c r="AS8" i="30"/>
  <c r="AS5" i="30"/>
  <c r="AR10" i="30"/>
  <c r="Q38" i="42"/>
  <c r="E11" i="36" s="1"/>
  <c r="BG25" i="30" l="1"/>
  <c r="BW25" i="30"/>
  <c r="BO25" i="30"/>
  <c r="BO17" i="30"/>
  <c r="BG17" i="30"/>
  <c r="BW17" i="30"/>
  <c r="BW24" i="30"/>
  <c r="BG24" i="30"/>
  <c r="BO24" i="30"/>
  <c r="BG19" i="30"/>
  <c r="BW19" i="30"/>
  <c r="BO19" i="30"/>
  <c r="BG23" i="30"/>
  <c r="BW23" i="30"/>
  <c r="BO23" i="30"/>
  <c r="CE23" i="30" s="1"/>
  <c r="BW10" i="30"/>
  <c r="BO10" i="30"/>
  <c r="BG10" i="30"/>
  <c r="BG20" i="30"/>
  <c r="BW20" i="30"/>
  <c r="BO20" i="30"/>
  <c r="BW14" i="30"/>
  <c r="BG14" i="30"/>
  <c r="BO14" i="30"/>
  <c r="BO12" i="30"/>
  <c r="BG12" i="30"/>
  <c r="BW12" i="30"/>
  <c r="BW15" i="30"/>
  <c r="BO15" i="30"/>
  <c r="BG15" i="30"/>
  <c r="BO27" i="30"/>
  <c r="BW27" i="30"/>
  <c r="BG27" i="30"/>
  <c r="BW18" i="30"/>
  <c r="BO18" i="30"/>
  <c r="BG18" i="30"/>
  <c r="BO21" i="30"/>
  <c r="BG21" i="30"/>
  <c r="BW21" i="30"/>
  <c r="BW13" i="30"/>
  <c r="BG13" i="30"/>
  <c r="BO13" i="30"/>
  <c r="BG11" i="30"/>
  <c r="BO11" i="30"/>
  <c r="BW11" i="30"/>
  <c r="BG26" i="30"/>
  <c r="BW26" i="30"/>
  <c r="BO26" i="30"/>
  <c r="BG16" i="30"/>
  <c r="BO16" i="30"/>
  <c r="BW16" i="30"/>
  <c r="BO22" i="30"/>
  <c r="BG22" i="30"/>
  <c r="BW22" i="30"/>
  <c r="BO28" i="30"/>
  <c r="BG28" i="30"/>
  <c r="BW28" i="30"/>
  <c r="CE38" i="30"/>
  <c r="CE51" i="30"/>
  <c r="CE48" i="30"/>
  <c r="CE44" i="30"/>
  <c r="CE32" i="30"/>
  <c r="CE35" i="30"/>
  <c r="CE41" i="30"/>
  <c r="CE47" i="30"/>
  <c r="CE39" i="30"/>
  <c r="CE34" i="30"/>
  <c r="CE30" i="30"/>
  <c r="CE43" i="30"/>
  <c r="CE49" i="30"/>
  <c r="CE29" i="30"/>
  <c r="CE50" i="30"/>
  <c r="CE46" i="30"/>
  <c r="CE37" i="30"/>
  <c r="CE40" i="30"/>
  <c r="CE36" i="30"/>
  <c r="CE42" i="30"/>
  <c r="CE31" i="30"/>
  <c r="CE33" i="30"/>
  <c r="CE45" i="30"/>
  <c r="AR9" i="30"/>
  <c r="CF7" i="30"/>
  <c r="CF5" i="30"/>
  <c r="CF9" i="30"/>
  <c r="CF11" i="30"/>
  <c r="CF27" i="30"/>
  <c r="CF14" i="30"/>
  <c r="CF15" i="30"/>
  <c r="CF28" i="30"/>
  <c r="CF22" i="30"/>
  <c r="CF16" i="30"/>
  <c r="CF24" i="30"/>
  <c r="CF17" i="30"/>
  <c r="CF20" i="30"/>
  <c r="CF26" i="30"/>
  <c r="CF23" i="30"/>
  <c r="CF18" i="30"/>
  <c r="CF13" i="30"/>
  <c r="CF19" i="30"/>
  <c r="CF25" i="30"/>
  <c r="CF12" i="30"/>
  <c r="CF6" i="30"/>
  <c r="CF10" i="30"/>
  <c r="CF8" i="30"/>
  <c r="CE22" i="30" l="1"/>
  <c r="CE15" i="30"/>
  <c r="CE28" i="30"/>
  <c r="CE27" i="30"/>
  <c r="CE19" i="30"/>
  <c r="CE24" i="30"/>
  <c r="CE26" i="30"/>
  <c r="CE21" i="30"/>
  <c r="CE20" i="30"/>
  <c r="CE25" i="30"/>
  <c r="BO9" i="30"/>
  <c r="BW9" i="30"/>
  <c r="BG9" i="30"/>
  <c r="CE13" i="30"/>
  <c r="CE17" i="30"/>
  <c r="CE16" i="30"/>
  <c r="CE18" i="30"/>
  <c r="CE14" i="30"/>
  <c r="Q50" i="41"/>
  <c r="E13" i="36" s="1"/>
  <c r="C4" i="30"/>
  <c r="C28" i="30"/>
  <c r="C27" i="30"/>
  <c r="B24" i="30"/>
  <c r="G6" i="30" s="1"/>
  <c r="B23" i="30"/>
  <c r="F6" i="30" s="1"/>
  <c r="B22" i="30"/>
  <c r="B21" i="30"/>
  <c r="B20" i="30"/>
  <c r="E4" i="30" l="1"/>
  <c r="F4" i="30"/>
  <c r="G4" i="30"/>
  <c r="D4" i="30"/>
  <c r="O38" i="35" l="1"/>
  <c r="N38" i="35"/>
  <c r="M38" i="35"/>
  <c r="L38" i="35"/>
  <c r="K38" i="35"/>
  <c r="Q37" i="35"/>
  <c r="Q36" i="35"/>
  <c r="Q35" i="35"/>
  <c r="Q34" i="35"/>
  <c r="Q33" i="35"/>
  <c r="Q32" i="35"/>
  <c r="Q31" i="35"/>
  <c r="Q30" i="35"/>
  <c r="Q29" i="35"/>
  <c r="Q28" i="35"/>
  <c r="Q27" i="35"/>
  <c r="Q26" i="35"/>
  <c r="Q25" i="35"/>
  <c r="Q24" i="35"/>
  <c r="Q23" i="35"/>
  <c r="Q22" i="35"/>
  <c r="Q21" i="35"/>
  <c r="Q20" i="35"/>
  <c r="Q19" i="35"/>
  <c r="Q18" i="35"/>
  <c r="Q17" i="35"/>
  <c r="Q16" i="35"/>
  <c r="Q15" i="35"/>
  <c r="Q14" i="35"/>
  <c r="Q13" i="35"/>
  <c r="Q12" i="35"/>
  <c r="Q11" i="35"/>
  <c r="Q10" i="35"/>
  <c r="Q9" i="35"/>
  <c r="Q7" i="35"/>
  <c r="Q6" i="35"/>
  <c r="Q5" i="35"/>
  <c r="AS4" i="30" l="1"/>
  <c r="Q38" i="35"/>
  <c r="E9" i="36" s="1"/>
  <c r="AR8" i="30" l="1"/>
  <c r="AR7" i="30"/>
  <c r="AR6" i="30"/>
  <c r="AR5" i="30"/>
  <c r="CF4" i="30"/>
  <c r="AR4" i="30"/>
  <c r="BM4" i="30" l="1" a="1"/>
  <c r="BM4" i="30" s="1"/>
  <c r="BN4" i="30" a="1"/>
  <c r="BN4" i="30" s="1"/>
  <c r="BG4" i="30"/>
  <c r="BO4" i="30"/>
  <c r="BW4" i="30"/>
  <c r="BW5" i="30"/>
  <c r="BO5" i="30"/>
  <c r="BG5" i="30"/>
  <c r="BO6" i="30"/>
  <c r="BG6" i="30"/>
  <c r="BW6" i="30"/>
  <c r="BW7" i="30"/>
  <c r="BG7" i="30"/>
  <c r="BO7" i="30"/>
  <c r="BW8" i="30"/>
  <c r="BG8" i="30"/>
  <c r="BO8" i="30"/>
  <c r="C7" i="30"/>
  <c r="F7" i="30"/>
  <c r="D7" i="30"/>
  <c r="G7" i="30"/>
  <c r="E7" i="30"/>
  <c r="E15" i="36"/>
  <c r="E17" i="36" s="1"/>
  <c r="E19" i="36" s="1"/>
  <c r="CE7" i="30" l="1"/>
  <c r="CE10" i="30"/>
  <c r="CE12" i="30"/>
  <c r="CE8" i="30"/>
  <c r="CE9" i="30"/>
  <c r="CE11" i="30"/>
  <c r="CE6" i="30" l="1"/>
  <c r="CE5" i="30"/>
  <c r="G11" i="30"/>
  <c r="F11" i="30"/>
  <c r="F12" i="30"/>
  <c r="G12" i="30"/>
  <c r="F5" i="30" l="1"/>
  <c r="G5" i="30"/>
  <c r="N1" i="42" l="1"/>
  <c r="BU335" i="30"/>
  <c r="BU334" i="30"/>
  <c r="BU333" i="30"/>
  <c r="BU332" i="30"/>
  <c r="BU331" i="30"/>
  <c r="CG331" i="30" s="1" a="1"/>
  <c r="CG331" i="30" s="1"/>
  <c r="BU330" i="30"/>
  <c r="BU329" i="30"/>
  <c r="BU328" i="30"/>
  <c r="BU327" i="30"/>
  <c r="BU326" i="30"/>
  <c r="BU325" i="30"/>
  <c r="BU324" i="30"/>
  <c r="BU323" i="30"/>
  <c r="BU322" i="30"/>
  <c r="BU321" i="30"/>
  <c r="CG321" i="30" s="1" a="1"/>
  <c r="CG321" i="30" s="1"/>
  <c r="BU320" i="30"/>
  <c r="BU319" i="30"/>
  <c r="BU318" i="30"/>
  <c r="BU317" i="30"/>
  <c r="BU316" i="30"/>
  <c r="BU315" i="30"/>
  <c r="BU314" i="30"/>
  <c r="BU313" i="30"/>
  <c r="BU312" i="30"/>
  <c r="BU311" i="30"/>
  <c r="CG311" i="30" s="1" a="1"/>
  <c r="CG311" i="30" s="1"/>
  <c r="BU310" i="30"/>
  <c r="BU309" i="30"/>
  <c r="BU308" i="30"/>
  <c r="BU307" i="30"/>
  <c r="BU306" i="30"/>
  <c r="BU305" i="30"/>
  <c r="BU304" i="30"/>
  <c r="BU303" i="30"/>
  <c r="BU302" i="30"/>
  <c r="BU301" i="30"/>
  <c r="CG301" i="30" s="1" a="1"/>
  <c r="CG301" i="30" s="1"/>
  <c r="BU300" i="30"/>
  <c r="BU299" i="30"/>
  <c r="BU298" i="30"/>
  <c r="BU297" i="30"/>
  <c r="BU296" i="30"/>
  <c r="BU295" i="30"/>
  <c r="BU294" i="30"/>
  <c r="BU293" i="30"/>
  <c r="BU292" i="30"/>
  <c r="BU291" i="30"/>
  <c r="CG291" i="30" s="1" a="1"/>
  <c r="CG291" i="30" s="1"/>
  <c r="BU290" i="30"/>
  <c r="BU289" i="30"/>
  <c r="BU288" i="30"/>
  <c r="BU287" i="30"/>
  <c r="BU286" i="30"/>
  <c r="BU285" i="30"/>
  <c r="BU284" i="30"/>
  <c r="BU283" i="30"/>
  <c r="BU282" i="30"/>
  <c r="BU281" i="30"/>
  <c r="CG281" i="30" s="1" a="1"/>
  <c r="CG281" i="30" s="1"/>
  <c r="BU280" i="30"/>
  <c r="BU279" i="30"/>
  <c r="BU278" i="30"/>
  <c r="BU277" i="30"/>
  <c r="BU276" i="30"/>
  <c r="BU275" i="30"/>
  <c r="BU274" i="30"/>
  <c r="BU273" i="30"/>
  <c r="BU272" i="30"/>
  <c r="BU271" i="30"/>
  <c r="CG271" i="30" s="1" a="1"/>
  <c r="CG271" i="30" s="1"/>
  <c r="BU270" i="30"/>
  <c r="BU269" i="30"/>
  <c r="BU268" i="30"/>
  <c r="BU267" i="30"/>
  <c r="BU266" i="30"/>
  <c r="BU265" i="30"/>
  <c r="BU264" i="30"/>
  <c r="BU263" i="30"/>
  <c r="BU262" i="30"/>
  <c r="BU261" i="30"/>
  <c r="CG261" i="30" s="1" a="1"/>
  <c r="CG261" i="30" s="1"/>
  <c r="BU260" i="30"/>
  <c r="BU259" i="30"/>
  <c r="BU258" i="30"/>
  <c r="BU257" i="30"/>
  <c r="BU256" i="30"/>
  <c r="BU255" i="30"/>
  <c r="BU254" i="30"/>
  <c r="BU253" i="30"/>
  <c r="BU252" i="30"/>
  <c r="BU251" i="30"/>
  <c r="CG251" i="30" s="1" a="1"/>
  <c r="CG251" i="30" s="1"/>
  <c r="BU250" i="30"/>
  <c r="BU249" i="30"/>
  <c r="BU248" i="30"/>
  <c r="BU247" i="30"/>
  <c r="BU246" i="30"/>
  <c r="BU245" i="30"/>
  <c r="BU244" i="30"/>
  <c r="BU243" i="30"/>
  <c r="BU242" i="30"/>
  <c r="BU241" i="30"/>
  <c r="CG241" i="30" s="1" a="1"/>
  <c r="CG241" i="30" s="1"/>
  <c r="BU240" i="30"/>
  <c r="BU239" i="30"/>
  <c r="BU238" i="30"/>
  <c r="BU237" i="30"/>
  <c r="BU236" i="30"/>
  <c r="BU235" i="30"/>
  <c r="BU234" i="30"/>
  <c r="BU233" i="30"/>
  <c r="BU232" i="30"/>
  <c r="BU231" i="30"/>
  <c r="CG231" i="30" s="1" a="1"/>
  <c r="CG231" i="30" s="1"/>
  <c r="BU230" i="30"/>
  <c r="BU229" i="30"/>
  <c r="BU228" i="30"/>
  <c r="BU227" i="30"/>
  <c r="BU226" i="30"/>
  <c r="BU225" i="30"/>
  <c r="BU224" i="30"/>
  <c r="BU223" i="30"/>
  <c r="BU222" i="30"/>
  <c r="BU221" i="30"/>
  <c r="CG221" i="30" s="1" a="1"/>
  <c r="CG221" i="30" s="1"/>
  <c r="BU220" i="30"/>
  <c r="BU219" i="30"/>
  <c r="BU218" i="30"/>
  <c r="BU217" i="30"/>
  <c r="BU216" i="30"/>
  <c r="BU215" i="30"/>
  <c r="BU214" i="30"/>
  <c r="BU213" i="30"/>
  <c r="BU212" i="30"/>
  <c r="BU211" i="30"/>
  <c r="CG211" i="30" s="1" a="1"/>
  <c r="CG211" i="30" s="1"/>
  <c r="BU210" i="30"/>
  <c r="BU209" i="30"/>
  <c r="BU208" i="30"/>
  <c r="BU207" i="30"/>
  <c r="BU206" i="30"/>
  <c r="BU205" i="30"/>
  <c r="BU204" i="30"/>
  <c r="BU203" i="30"/>
  <c r="BU202" i="30"/>
  <c r="BU201" i="30"/>
  <c r="CG201" i="30" s="1" a="1"/>
  <c r="CG201" i="30" s="1"/>
  <c r="BU200" i="30"/>
  <c r="BU199" i="30"/>
  <c r="BU198" i="30"/>
  <c r="BU197" i="30"/>
  <c r="BU196" i="30"/>
  <c r="BU195" i="30"/>
  <c r="BU194" i="30"/>
  <c r="BU193" i="30"/>
  <c r="BU192" i="30"/>
  <c r="BU191" i="30"/>
  <c r="CG191" i="30" s="1" a="1"/>
  <c r="CG191" i="30" s="1"/>
  <c r="BU190" i="30"/>
  <c r="BU189" i="30"/>
  <c r="BU188" i="30"/>
  <c r="BU187" i="30"/>
  <c r="BU186" i="30"/>
  <c r="BU185" i="30"/>
  <c r="BU184" i="30"/>
  <c r="BU183" i="30"/>
  <c r="BU182" i="30"/>
  <c r="BU181" i="30"/>
  <c r="CG181" i="30" s="1" a="1"/>
  <c r="CG181" i="30" s="1"/>
  <c r="BU180" i="30"/>
  <c r="BU179" i="30"/>
  <c r="BU178" i="30"/>
  <c r="BU177" i="30"/>
  <c r="BU176" i="30"/>
  <c r="BU175" i="30"/>
  <c r="BU174" i="30"/>
  <c r="BU173" i="30"/>
  <c r="BU172" i="30"/>
  <c r="BU171" i="30"/>
  <c r="CG171" i="30" s="1" a="1"/>
  <c r="CG171" i="30" s="1"/>
  <c r="BU170" i="30"/>
  <c r="BU169" i="30"/>
  <c r="BU168" i="30"/>
  <c r="BU167" i="30"/>
  <c r="BU166" i="30"/>
  <c r="BU165" i="30"/>
  <c r="BU164" i="30"/>
  <c r="BU163" i="30"/>
  <c r="BU162" i="30"/>
  <c r="BU161" i="30"/>
  <c r="CG161" i="30" s="1" a="1"/>
  <c r="CG161" i="30" s="1"/>
  <c r="BU160" i="30"/>
  <c r="BU159" i="30"/>
  <c r="BU158" i="30"/>
  <c r="BU157" i="30"/>
  <c r="BU156" i="30"/>
  <c r="BU155" i="30"/>
  <c r="BU154" i="30"/>
  <c r="BU153" i="30"/>
  <c r="BU152" i="30"/>
  <c r="BU151" i="30"/>
  <c r="CG151" i="30" s="1" a="1"/>
  <c r="CG151" i="30" s="1"/>
  <c r="BU150" i="30"/>
  <c r="BU149" i="30"/>
  <c r="BU148" i="30"/>
  <c r="BU147" i="30"/>
  <c r="BU146" i="30"/>
  <c r="BU145" i="30"/>
  <c r="BU144" i="30"/>
  <c r="BU143" i="30"/>
  <c r="BU142" i="30"/>
  <c r="BU141" i="30"/>
  <c r="CG141" i="30" s="1" a="1"/>
  <c r="CG141" i="30" s="1"/>
  <c r="BU140" i="30"/>
  <c r="BU139" i="30"/>
  <c r="BU138" i="30"/>
  <c r="BU137" i="30"/>
  <c r="BU136" i="30"/>
  <c r="BU135" i="30"/>
  <c r="BU134" i="30"/>
  <c r="BU133" i="30"/>
  <c r="BU132" i="30"/>
  <c r="BU131" i="30"/>
  <c r="CG131" i="30" s="1" a="1"/>
  <c r="CG131" i="30" s="1"/>
  <c r="BU130" i="30"/>
  <c r="BU129" i="30"/>
  <c r="BU128" i="30"/>
  <c r="BU127" i="30"/>
  <c r="BU126" i="30"/>
  <c r="BU125" i="30"/>
  <c r="BU124" i="30"/>
  <c r="BU123" i="30"/>
  <c r="BU122" i="30"/>
  <c r="BU121" i="30"/>
  <c r="CG121" i="30" s="1" a="1"/>
  <c r="CG121" i="30" s="1"/>
  <c r="BU120" i="30"/>
  <c r="BU119" i="30"/>
  <c r="BU118" i="30"/>
  <c r="BU117" i="30"/>
  <c r="BU116" i="30"/>
  <c r="BU115" i="30"/>
  <c r="BU114" i="30"/>
  <c r="BU113" i="30"/>
  <c r="BU112" i="30"/>
  <c r="BU111" i="30"/>
  <c r="CG111" i="30" s="1" a="1"/>
  <c r="CG111" i="30" s="1"/>
  <c r="BU110" i="30"/>
  <c r="BU109" i="30"/>
  <c r="BU108" i="30"/>
  <c r="BU107" i="30"/>
  <c r="BU106" i="30"/>
  <c r="BU105" i="30"/>
  <c r="BU104" i="30"/>
  <c r="BU103" i="30"/>
  <c r="BU102" i="30"/>
  <c r="BU101" i="30"/>
  <c r="CG101" i="30" s="1" a="1"/>
  <c r="CG101" i="30" s="1"/>
  <c r="BU100" i="30"/>
  <c r="BU99" i="30"/>
  <c r="CH99" i="30" a="1"/>
  <c r="CH99" i="30" s="1"/>
  <c r="BU98" i="30"/>
  <c r="BU97" i="30"/>
  <c r="BU96" i="30"/>
  <c r="BU95" i="30"/>
  <c r="BU94" i="30"/>
  <c r="BU93" i="30"/>
  <c r="BU92" i="30"/>
  <c r="BU91" i="30"/>
  <c r="CG91" i="30" s="1" a="1"/>
  <c r="CG91" i="30" s="1"/>
  <c r="BU90" i="30"/>
  <c r="BU89" i="30"/>
  <c r="BU88" i="30"/>
  <c r="BU87" i="30"/>
  <c r="BU86" i="30"/>
  <c r="BU85" i="30"/>
  <c r="BU84" i="30"/>
  <c r="BU83" i="30"/>
  <c r="BU82" i="30"/>
  <c r="BU81" i="30"/>
  <c r="CG81" i="30" s="1" a="1"/>
  <c r="CG81" i="30" s="1"/>
  <c r="BU80" i="30"/>
  <c r="BU79" i="30"/>
  <c r="CH79" i="30" a="1"/>
  <c r="CH79" i="30" s="1"/>
  <c r="BU78" i="30"/>
  <c r="BU77" i="30"/>
  <c r="BU76" i="30"/>
  <c r="BU75" i="30"/>
  <c r="BU74" i="30"/>
  <c r="BU73" i="30"/>
  <c r="BU72" i="30"/>
  <c r="BU71" i="30"/>
  <c r="CG71" i="30" s="1" a="1"/>
  <c r="CG71" i="30" s="1"/>
  <c r="BU70" i="30"/>
  <c r="BU69" i="30"/>
  <c r="CH69" i="30" a="1"/>
  <c r="CH69" i="30" s="1"/>
  <c r="BU68" i="30"/>
  <c r="BU67" i="30"/>
  <c r="BU66" i="30"/>
  <c r="BU65" i="30"/>
  <c r="BU64" i="30"/>
  <c r="BU63" i="30"/>
  <c r="BU62" i="30"/>
  <c r="BU61" i="30"/>
  <c r="CG61" i="30" s="1" a="1"/>
  <c r="CG61" i="30" s="1"/>
  <c r="BU60" i="30"/>
  <c r="BU59" i="30"/>
  <c r="CH59" i="30" a="1"/>
  <c r="CH59" i="30" s="1"/>
  <c r="BU58" i="30"/>
  <c r="BU57" i="30"/>
  <c r="BU56" i="30"/>
  <c r="BU55" i="30"/>
  <c r="BU54" i="30"/>
  <c r="BU53" i="30"/>
  <c r="BU52" i="30"/>
  <c r="BU51" i="30"/>
  <c r="CG51" i="30" a="1"/>
  <c r="CG51" i="30" s="1"/>
  <c r="BU50" i="30"/>
  <c r="BU49" i="30"/>
  <c r="CH49" i="30" a="1"/>
  <c r="CH49" i="30" s="1"/>
  <c r="BU48" i="30"/>
  <c r="BU47" i="30"/>
  <c r="BU46" i="30"/>
  <c r="BU45" i="30"/>
  <c r="BU44" i="30"/>
  <c r="BU43" i="30"/>
  <c r="BU42" i="30"/>
  <c r="BU41" i="30"/>
  <c r="CG41" i="30" s="1" a="1"/>
  <c r="CG41" i="30" s="1"/>
  <c r="BU40" i="30"/>
  <c r="BU39" i="30"/>
  <c r="CH39" i="30" a="1"/>
  <c r="CH39" i="30" s="1"/>
  <c r="BU38" i="30"/>
  <c r="BU37" i="30"/>
  <c r="BU36" i="30"/>
  <c r="BU35" i="30"/>
  <c r="BU34" i="30"/>
  <c r="BU33" i="30"/>
  <c r="BU32" i="30"/>
  <c r="BU31" i="30"/>
  <c r="CG31" i="30" s="1" a="1"/>
  <c r="CG31" i="30" s="1"/>
  <c r="BU30" i="30"/>
  <c r="BU29" i="30"/>
  <c r="CH29" i="30" a="1"/>
  <c r="CH29" i="30" s="1"/>
  <c r="BU28" i="30"/>
  <c r="BU27" i="30"/>
  <c r="BU26" i="30"/>
  <c r="BU25" i="30"/>
  <c r="BU24" i="30"/>
  <c r="BU23" i="30"/>
  <c r="BU22" i="30"/>
  <c r="BU21" i="30"/>
  <c r="CG21" i="30" a="1"/>
  <c r="CG21" i="30" s="1"/>
  <c r="BU20" i="30"/>
  <c r="BU19" i="30"/>
  <c r="CH19" i="30" a="1"/>
  <c r="CH19" i="30" s="1"/>
  <c r="BU18" i="30"/>
  <c r="BU17" i="30"/>
  <c r="BU16" i="30"/>
  <c r="BU15" i="30"/>
  <c r="BU14" i="30"/>
  <c r="BU13" i="30"/>
  <c r="BU12" i="30"/>
  <c r="BU11" i="30"/>
  <c r="CG11" i="30" s="1" a="1"/>
  <c r="CG11" i="30" s="1"/>
  <c r="BU10" i="30"/>
  <c r="BU9" i="30"/>
  <c r="CH9" i="30" a="1"/>
  <c r="CH9" i="30" s="1"/>
  <c r="BU8" i="30"/>
  <c r="BU7" i="30"/>
  <c r="BU6" i="30"/>
  <c r="BU5" i="30"/>
  <c r="BU4" i="30"/>
  <c r="AV3" i="30"/>
  <c r="I3" i="30"/>
  <c r="CG12" i="30" l="1" a="1"/>
  <c r="CG12" i="30" s="1"/>
  <c r="CG22" i="30" a="1"/>
  <c r="CG22" i="30" s="1"/>
  <c r="CG32" i="30" a="1"/>
  <c r="CG32" i="30" s="1"/>
  <c r="CG42" i="30" a="1"/>
  <c r="CG42" i="30" s="1"/>
  <c r="CG52" i="30" a="1"/>
  <c r="CG52" i="30" s="1"/>
  <c r="CG62" i="30" a="1"/>
  <c r="CG62" i="30" s="1"/>
  <c r="CG72" i="30" a="1"/>
  <c r="CG72" i="30" s="1"/>
  <c r="CG82" i="30" a="1"/>
  <c r="CG82" i="30" s="1"/>
  <c r="CG92" i="30" a="1"/>
  <c r="CG92" i="30" s="1"/>
  <c r="CG102" i="30" a="1"/>
  <c r="CG102" i="30" s="1"/>
  <c r="CG112" i="30" a="1"/>
  <c r="CG112" i="30" s="1"/>
  <c r="CG122" i="30" a="1"/>
  <c r="CG122" i="30" s="1"/>
  <c r="CG132" i="30" a="1"/>
  <c r="CG132" i="30" s="1"/>
  <c r="CG142" i="30" a="1"/>
  <c r="CG142" i="30" s="1"/>
  <c r="CG152" i="30" a="1"/>
  <c r="CG152" i="30" s="1"/>
  <c r="CG162" i="30" a="1"/>
  <c r="CG162" i="30" s="1"/>
  <c r="CG172" i="30" a="1"/>
  <c r="CG172" i="30" s="1"/>
  <c r="CG182" i="30" a="1"/>
  <c r="CG182" i="30" s="1"/>
  <c r="CG192" i="30" a="1"/>
  <c r="CG192" i="30" s="1"/>
  <c r="CG202" i="30" a="1"/>
  <c r="CG202" i="30" s="1"/>
  <c r="CG212" i="30" a="1"/>
  <c r="CG212" i="30" s="1"/>
  <c r="CG222" i="30" a="1"/>
  <c r="CG222" i="30" s="1"/>
  <c r="CG232" i="30" a="1"/>
  <c r="CG232" i="30" s="1"/>
  <c r="CG242" i="30" a="1"/>
  <c r="CG242" i="30" s="1"/>
  <c r="CG252" i="30" a="1"/>
  <c r="CG252" i="30" s="1"/>
  <c r="CG262" i="30" a="1"/>
  <c r="CG262" i="30" s="1"/>
  <c r="CG272" i="30" a="1"/>
  <c r="CG272" i="30" s="1"/>
  <c r="CG282" i="30" a="1"/>
  <c r="CG282" i="30" s="1"/>
  <c r="CG292" i="30" a="1"/>
  <c r="CG292" i="30" s="1"/>
  <c r="CG302" i="30" a="1"/>
  <c r="CG302" i="30" s="1"/>
  <c r="CG312" i="30" a="1"/>
  <c r="CG312" i="30" s="1"/>
  <c r="CG322" i="30" a="1"/>
  <c r="CG322" i="30" s="1"/>
  <c r="CG332" i="30" a="1"/>
  <c r="CG332" i="30" s="1"/>
  <c r="CH89" i="30" a="1"/>
  <c r="CH89" i="30" s="1"/>
  <c r="CH109" i="30" a="1"/>
  <c r="CH109" i="30" s="1"/>
  <c r="CH119" i="30" a="1"/>
  <c r="CH119" i="30" s="1"/>
  <c r="CH129" i="30" a="1"/>
  <c r="CH129" i="30" s="1"/>
  <c r="CH139" i="30" a="1"/>
  <c r="CH139" i="30" s="1"/>
  <c r="CH149" i="30" a="1"/>
  <c r="CH149" i="30" s="1"/>
  <c r="CH159" i="30" a="1"/>
  <c r="CH159" i="30" s="1"/>
  <c r="CH169" i="30" a="1"/>
  <c r="CH169" i="30" s="1"/>
  <c r="CH179" i="30" a="1"/>
  <c r="CH179" i="30" s="1"/>
  <c r="CH189" i="30" a="1"/>
  <c r="CH189" i="30" s="1"/>
  <c r="CH199" i="30" a="1"/>
  <c r="CH199" i="30" s="1"/>
  <c r="CH209" i="30" a="1"/>
  <c r="CH209" i="30" s="1"/>
  <c r="CH219" i="30" a="1"/>
  <c r="CH219" i="30" s="1"/>
  <c r="CH229" i="30" a="1"/>
  <c r="CH229" i="30" s="1"/>
  <c r="CH239" i="30" a="1"/>
  <c r="CH239" i="30" s="1"/>
  <c r="CH249" i="30" a="1"/>
  <c r="CH249" i="30" s="1"/>
  <c r="CH259" i="30" a="1"/>
  <c r="CH259" i="30" s="1"/>
  <c r="CH269" i="30" a="1"/>
  <c r="CH269" i="30" s="1"/>
  <c r="CH279" i="30" a="1"/>
  <c r="CH279" i="30" s="1"/>
  <c r="CH289" i="30" a="1"/>
  <c r="CH289" i="30" s="1"/>
  <c r="CH299" i="30" a="1"/>
  <c r="CH299" i="30" s="1"/>
  <c r="CH309" i="30" a="1"/>
  <c r="CH309" i="30" s="1"/>
  <c r="CH319" i="30" a="1"/>
  <c r="CH319" i="30" s="1"/>
  <c r="CH329" i="30" a="1"/>
  <c r="CH329" i="30" s="1"/>
  <c r="CH7" i="30" a="1"/>
  <c r="CH7" i="30" s="1"/>
  <c r="CH17" i="30" a="1"/>
  <c r="CH17" i="30" s="1"/>
  <c r="CH27" i="30" a="1"/>
  <c r="CH27" i="30" s="1"/>
  <c r="CH37" i="30" a="1"/>
  <c r="CH37" i="30" s="1"/>
  <c r="CH47" i="30" a="1"/>
  <c r="CH47" i="30" s="1"/>
  <c r="CH57" i="30" a="1"/>
  <c r="CH57" i="30" s="1"/>
  <c r="CH67" i="30" a="1"/>
  <c r="CH67" i="30" s="1"/>
  <c r="CH12" i="30" a="1"/>
  <c r="CH12" i="30" s="1"/>
  <c r="CH22" i="30" a="1"/>
  <c r="CH22" i="30" s="1"/>
  <c r="CH32" i="30" a="1"/>
  <c r="CH32" i="30" s="1"/>
  <c r="CH42" i="30" a="1"/>
  <c r="CH42" i="30" s="1"/>
  <c r="CH52" i="30" a="1"/>
  <c r="CH52" i="30" s="1"/>
  <c r="CH62" i="30" a="1"/>
  <c r="CH62" i="30" s="1"/>
  <c r="CG156" i="30" a="1"/>
  <c r="CG156" i="30" s="1"/>
  <c r="CG166" i="30" a="1"/>
  <c r="CG166" i="30" s="1"/>
  <c r="CG176" i="30" a="1"/>
  <c r="CG176" i="30" s="1"/>
  <c r="CG196" i="30" a="1"/>
  <c r="CG196" i="30" s="1"/>
  <c r="CG206" i="30" a="1"/>
  <c r="CG206" i="30" s="1"/>
  <c r="CG216" i="30" a="1"/>
  <c r="CG216" i="30" s="1"/>
  <c r="CG226" i="30" a="1"/>
  <c r="CG226" i="30" s="1"/>
  <c r="CG236" i="30" a="1"/>
  <c r="CG236" i="30" s="1"/>
  <c r="CG246" i="30" a="1"/>
  <c r="CG246" i="30" s="1"/>
  <c r="CG256" i="30" a="1"/>
  <c r="CG256" i="30" s="1"/>
  <c r="CG266" i="30" a="1"/>
  <c r="CG266" i="30" s="1"/>
  <c r="CG276" i="30" a="1"/>
  <c r="CG276" i="30" s="1"/>
  <c r="CG286" i="30" a="1"/>
  <c r="CG286" i="30" s="1"/>
  <c r="CG296" i="30" a="1"/>
  <c r="CG296" i="30" s="1"/>
  <c r="CG306" i="30" a="1"/>
  <c r="CG306" i="30" s="1"/>
  <c r="CG316" i="30" a="1"/>
  <c r="CG316" i="30" s="1"/>
  <c r="CG326" i="30" a="1"/>
  <c r="CG326" i="30" s="1"/>
  <c r="CG6" i="30" a="1"/>
  <c r="CG6" i="30" s="1"/>
  <c r="CG26" i="30" a="1"/>
  <c r="CG26" i="30" s="1"/>
  <c r="CG66" i="30" a="1"/>
  <c r="CG66" i="30" s="1"/>
  <c r="CG146" i="30" a="1"/>
  <c r="CG146" i="30" s="1"/>
  <c r="CG136" i="30" a="1"/>
  <c r="CG136" i="30" s="1"/>
  <c r="CG16" i="30" a="1"/>
  <c r="CG16" i="30" s="1"/>
  <c r="CG36" i="30" a="1"/>
  <c r="CG36" i="30" s="1"/>
  <c r="CG46" i="30" a="1"/>
  <c r="CG46" i="30" s="1"/>
  <c r="CG56" i="30" a="1"/>
  <c r="CG56" i="30" s="1"/>
  <c r="CG76" i="30" a="1"/>
  <c r="CG76" i="30" s="1"/>
  <c r="CG86" i="30" a="1"/>
  <c r="CG86" i="30" s="1"/>
  <c r="CG96" i="30" a="1"/>
  <c r="CG96" i="30" s="1"/>
  <c r="CG106" i="30" a="1"/>
  <c r="CG106" i="30" s="1"/>
  <c r="CG116" i="30" a="1"/>
  <c r="CG116" i="30" s="1"/>
  <c r="CG126" i="30" a="1"/>
  <c r="CG126" i="30" s="1"/>
  <c r="CG186" i="30" a="1"/>
  <c r="CG186" i="30" s="1"/>
  <c r="CH13" i="30" a="1"/>
  <c r="CH13" i="30" s="1"/>
  <c r="CH23" i="30" a="1"/>
  <c r="CH23" i="30" s="1"/>
  <c r="CH33" i="30" a="1"/>
  <c r="CH33" i="30" s="1"/>
  <c r="CH43" i="30" a="1"/>
  <c r="CH43" i="30" s="1"/>
  <c r="CH53" i="30" a="1"/>
  <c r="CH53" i="30" s="1"/>
  <c r="CH63" i="30" a="1"/>
  <c r="CH63" i="30" s="1"/>
  <c r="CH73" i="30" a="1"/>
  <c r="CH73" i="30" s="1"/>
  <c r="CH83" i="30" a="1"/>
  <c r="CH83" i="30" s="1"/>
  <c r="CH93" i="30" a="1"/>
  <c r="CH93" i="30" s="1"/>
  <c r="CH103" i="30" a="1"/>
  <c r="CH103" i="30" s="1"/>
  <c r="CH113" i="30" a="1"/>
  <c r="CH113" i="30" s="1"/>
  <c r="CH123" i="30" a="1"/>
  <c r="CH123" i="30" s="1"/>
  <c r="CH133" i="30" a="1"/>
  <c r="CH133" i="30" s="1"/>
  <c r="CH143" i="30" a="1"/>
  <c r="CH143" i="30" s="1"/>
  <c r="CH153" i="30" a="1"/>
  <c r="CH153" i="30" s="1"/>
  <c r="CH163" i="30" a="1"/>
  <c r="CH163" i="30" s="1"/>
  <c r="CH173" i="30" a="1"/>
  <c r="CH173" i="30" s="1"/>
  <c r="CH183" i="30" a="1"/>
  <c r="CH183" i="30" s="1"/>
  <c r="CH193" i="30" a="1"/>
  <c r="CH193" i="30" s="1"/>
  <c r="CH203" i="30" a="1"/>
  <c r="CH203" i="30" s="1"/>
  <c r="CH213" i="30" a="1"/>
  <c r="CH213" i="30" s="1"/>
  <c r="CH223" i="30" a="1"/>
  <c r="CH223" i="30" s="1"/>
  <c r="CH233" i="30" a="1"/>
  <c r="CH233" i="30" s="1"/>
  <c r="CH243" i="30" a="1"/>
  <c r="CH243" i="30" s="1"/>
  <c r="CH253" i="30" a="1"/>
  <c r="CH253" i="30" s="1"/>
  <c r="CH263" i="30" a="1"/>
  <c r="CH263" i="30" s="1"/>
  <c r="CH273" i="30" a="1"/>
  <c r="CH273" i="30" s="1"/>
  <c r="CH283" i="30" a="1"/>
  <c r="CH283" i="30" s="1"/>
  <c r="CH293" i="30" a="1"/>
  <c r="CH293" i="30" s="1"/>
  <c r="CH303" i="30" a="1"/>
  <c r="CH303" i="30" s="1"/>
  <c r="CH313" i="30" a="1"/>
  <c r="CH313" i="30" s="1"/>
  <c r="CH323" i="30" a="1"/>
  <c r="CH323" i="30" s="1"/>
  <c r="CH333" i="30" a="1"/>
  <c r="CH333" i="30" s="1"/>
  <c r="CG7" i="30" a="1"/>
  <c r="CG7" i="30" s="1"/>
  <c r="CG17" i="30" a="1"/>
  <c r="CG17" i="30" s="1"/>
  <c r="CG27" i="30" a="1"/>
  <c r="CG27" i="30" s="1"/>
  <c r="CG37" i="30" a="1"/>
  <c r="CG37" i="30" s="1"/>
  <c r="CG47" i="30" a="1"/>
  <c r="CG47" i="30" s="1"/>
  <c r="CG57" i="30" a="1"/>
  <c r="CG57" i="30" s="1"/>
  <c r="CG67" i="30" a="1"/>
  <c r="CG67" i="30" s="1"/>
  <c r="CG77" i="30" a="1"/>
  <c r="CG77" i="30" s="1"/>
  <c r="CG87" i="30" a="1"/>
  <c r="CG87" i="30" s="1"/>
  <c r="CG97" i="30" a="1"/>
  <c r="CG97" i="30" s="1"/>
  <c r="CG107" i="30" a="1"/>
  <c r="CG107" i="30" s="1"/>
  <c r="CG117" i="30" a="1"/>
  <c r="CG117" i="30" s="1"/>
  <c r="CG127" i="30" a="1"/>
  <c r="CG127" i="30" s="1"/>
  <c r="CG137" i="30" a="1"/>
  <c r="CG137" i="30" s="1"/>
  <c r="CG147" i="30" a="1"/>
  <c r="CG147" i="30" s="1"/>
  <c r="CG157" i="30" a="1"/>
  <c r="CG157" i="30" s="1"/>
  <c r="CG167" i="30" a="1"/>
  <c r="CG167" i="30" s="1"/>
  <c r="CG177" i="30" a="1"/>
  <c r="CG177" i="30" s="1"/>
  <c r="CG187" i="30" a="1"/>
  <c r="CG187" i="30" s="1"/>
  <c r="CG197" i="30" a="1"/>
  <c r="CG197" i="30" s="1"/>
  <c r="CG207" i="30" a="1"/>
  <c r="CG207" i="30" s="1"/>
  <c r="CG217" i="30" a="1"/>
  <c r="CG217" i="30" s="1"/>
  <c r="CG227" i="30" a="1"/>
  <c r="CG227" i="30" s="1"/>
  <c r="CG237" i="30" a="1"/>
  <c r="CG237" i="30" s="1"/>
  <c r="CG247" i="30" a="1"/>
  <c r="CG247" i="30" s="1"/>
  <c r="CG257" i="30" a="1"/>
  <c r="CG257" i="30" s="1"/>
  <c r="CG267" i="30" a="1"/>
  <c r="CG267" i="30" s="1"/>
  <c r="CG277" i="30" a="1"/>
  <c r="CG277" i="30" s="1"/>
  <c r="CG287" i="30" a="1"/>
  <c r="CG287" i="30" s="1"/>
  <c r="CG297" i="30" a="1"/>
  <c r="CG297" i="30" s="1"/>
  <c r="CG307" i="30" a="1"/>
  <c r="CG307" i="30" s="1"/>
  <c r="CG317" i="30" a="1"/>
  <c r="CG317" i="30" s="1"/>
  <c r="CG327" i="30" a="1"/>
  <c r="CG327" i="30" s="1"/>
  <c r="CH4" i="30" a="1"/>
  <c r="CH4" i="30" s="1"/>
  <c r="CH14" i="30" a="1"/>
  <c r="CH14" i="30" s="1"/>
  <c r="CH24" i="30" a="1"/>
  <c r="CH24" i="30" s="1"/>
  <c r="CH34" i="30" a="1"/>
  <c r="CH34" i="30" s="1"/>
  <c r="CH44" i="30" a="1"/>
  <c r="CH44" i="30" s="1"/>
  <c r="CH54" i="30" a="1"/>
  <c r="CH54" i="30" s="1"/>
  <c r="CH64" i="30" a="1"/>
  <c r="CH64" i="30" s="1"/>
  <c r="CH74" i="30" a="1"/>
  <c r="CH74" i="30" s="1"/>
  <c r="CH84" i="30" a="1"/>
  <c r="CH84" i="30" s="1"/>
  <c r="CH94" i="30" a="1"/>
  <c r="CH94" i="30" s="1"/>
  <c r="CH104" i="30" a="1"/>
  <c r="CH104" i="30" s="1"/>
  <c r="CH114" i="30" a="1"/>
  <c r="CH114" i="30" s="1"/>
  <c r="CH124" i="30" a="1"/>
  <c r="CH124" i="30" s="1"/>
  <c r="CH134" i="30" a="1"/>
  <c r="CH134" i="30" s="1"/>
  <c r="CH144" i="30" a="1"/>
  <c r="CH144" i="30" s="1"/>
  <c r="CH154" i="30" a="1"/>
  <c r="CH154" i="30" s="1"/>
  <c r="CH164" i="30" a="1"/>
  <c r="CH164" i="30" s="1"/>
  <c r="CH174" i="30" a="1"/>
  <c r="CH174" i="30" s="1"/>
  <c r="CH184" i="30" a="1"/>
  <c r="CH184" i="30" s="1"/>
  <c r="CH194" i="30" a="1"/>
  <c r="CH194" i="30" s="1"/>
  <c r="CH204" i="30" a="1"/>
  <c r="CH204" i="30" s="1"/>
  <c r="CH214" i="30" a="1"/>
  <c r="CH214" i="30" s="1"/>
  <c r="CH224" i="30" a="1"/>
  <c r="CH224" i="30" s="1"/>
  <c r="CH234" i="30" a="1"/>
  <c r="CH234" i="30" s="1"/>
  <c r="CH244" i="30" a="1"/>
  <c r="CH244" i="30" s="1"/>
  <c r="CH254" i="30" a="1"/>
  <c r="CH254" i="30" s="1"/>
  <c r="CH264" i="30" a="1"/>
  <c r="CH264" i="30" s="1"/>
  <c r="CH274" i="30" a="1"/>
  <c r="CH274" i="30" s="1"/>
  <c r="CH284" i="30" a="1"/>
  <c r="CH284" i="30" s="1"/>
  <c r="CH294" i="30" a="1"/>
  <c r="CH294" i="30" s="1"/>
  <c r="CH304" i="30" a="1"/>
  <c r="CH304" i="30" s="1"/>
  <c r="CH314" i="30" a="1"/>
  <c r="CH314" i="30" s="1"/>
  <c r="CH324" i="30" a="1"/>
  <c r="CH324" i="30" s="1"/>
  <c r="CH334" i="30" a="1"/>
  <c r="CH334" i="30" s="1"/>
  <c r="CH8" i="30" a="1"/>
  <c r="CH8" i="30" s="1"/>
  <c r="CH18" i="30" a="1"/>
  <c r="CH18" i="30" s="1"/>
  <c r="CH28" i="30" a="1"/>
  <c r="CH28" i="30" s="1"/>
  <c r="CH38" i="30" a="1"/>
  <c r="CH38" i="30" s="1"/>
  <c r="CH48" i="30" a="1"/>
  <c r="CH48" i="30" s="1"/>
  <c r="CH58" i="30" a="1"/>
  <c r="CH58" i="30" s="1"/>
  <c r="CH68" i="30" a="1"/>
  <c r="CH68" i="30" s="1"/>
  <c r="CH78" i="30" a="1"/>
  <c r="CH78" i="30" s="1"/>
  <c r="CH88" i="30" a="1"/>
  <c r="CH88" i="30" s="1"/>
  <c r="CH98" i="30" a="1"/>
  <c r="CH98" i="30" s="1"/>
  <c r="CH108" i="30" a="1"/>
  <c r="CH108" i="30" s="1"/>
  <c r="CH118" i="30" a="1"/>
  <c r="CH118" i="30" s="1"/>
  <c r="CH128" i="30" a="1"/>
  <c r="CH128" i="30" s="1"/>
  <c r="CH138" i="30" a="1"/>
  <c r="CH138" i="30" s="1"/>
  <c r="CH148" i="30" a="1"/>
  <c r="CH148" i="30" s="1"/>
  <c r="CH158" i="30" a="1"/>
  <c r="CH158" i="30" s="1"/>
  <c r="CH168" i="30" a="1"/>
  <c r="CH168" i="30" s="1"/>
  <c r="CH178" i="30" a="1"/>
  <c r="CH178" i="30" s="1"/>
  <c r="CH188" i="30" a="1"/>
  <c r="CH188" i="30" s="1"/>
  <c r="CH198" i="30" a="1"/>
  <c r="CH198" i="30" s="1"/>
  <c r="CH208" i="30" a="1"/>
  <c r="CH208" i="30" s="1"/>
  <c r="CH218" i="30" a="1"/>
  <c r="CH218" i="30" s="1"/>
  <c r="CH228" i="30" a="1"/>
  <c r="CH228" i="30" s="1"/>
  <c r="CH238" i="30" a="1"/>
  <c r="CH238" i="30" s="1"/>
  <c r="CH248" i="30" a="1"/>
  <c r="CH248" i="30" s="1"/>
  <c r="CH258" i="30" a="1"/>
  <c r="CH258" i="30" s="1"/>
  <c r="CH268" i="30" a="1"/>
  <c r="CH268" i="30" s="1"/>
  <c r="CH278" i="30" a="1"/>
  <c r="CH278" i="30" s="1"/>
  <c r="CH288" i="30" a="1"/>
  <c r="CH288" i="30" s="1"/>
  <c r="CH298" i="30" a="1"/>
  <c r="CH298" i="30" s="1"/>
  <c r="CH308" i="30" a="1"/>
  <c r="CH308" i="30" s="1"/>
  <c r="CH318" i="30" a="1"/>
  <c r="CH318" i="30" s="1"/>
  <c r="CH328" i="30" a="1"/>
  <c r="CH328" i="30" s="1"/>
  <c r="CH72" i="30" a="1"/>
  <c r="CH72" i="30" s="1"/>
  <c r="CH77" i="30" a="1"/>
  <c r="CH77" i="30" s="1"/>
  <c r="CH82" i="30" a="1"/>
  <c r="CH82" i="30" s="1"/>
  <c r="CH87" i="30" a="1"/>
  <c r="CH87" i="30" s="1"/>
  <c r="CH92" i="30" a="1"/>
  <c r="CH92" i="30" s="1"/>
  <c r="CH97" i="30" a="1"/>
  <c r="CH97" i="30" s="1"/>
  <c r="CH102" i="30" a="1"/>
  <c r="CH102" i="30" s="1"/>
  <c r="CH107" i="30" a="1"/>
  <c r="CH107" i="30" s="1"/>
  <c r="CH112" i="30" a="1"/>
  <c r="CH112" i="30" s="1"/>
  <c r="CH117" i="30" a="1"/>
  <c r="CH117" i="30" s="1"/>
  <c r="CH122" i="30" a="1"/>
  <c r="CH122" i="30" s="1"/>
  <c r="CH127" i="30" a="1"/>
  <c r="CH127" i="30" s="1"/>
  <c r="CH132" i="30" a="1"/>
  <c r="CH132" i="30" s="1"/>
  <c r="CH137" i="30" a="1"/>
  <c r="CH137" i="30" s="1"/>
  <c r="CH142" i="30" a="1"/>
  <c r="CH142" i="30" s="1"/>
  <c r="CH147" i="30" a="1"/>
  <c r="CH147" i="30" s="1"/>
  <c r="CH152" i="30" a="1"/>
  <c r="CH152" i="30" s="1"/>
  <c r="CH157" i="30" a="1"/>
  <c r="CH157" i="30" s="1"/>
  <c r="CH162" i="30" a="1"/>
  <c r="CH162" i="30" s="1"/>
  <c r="CH167" i="30" a="1"/>
  <c r="CH167" i="30" s="1"/>
  <c r="CH172" i="30" a="1"/>
  <c r="CH172" i="30" s="1"/>
  <c r="CH177" i="30" a="1"/>
  <c r="CH177" i="30" s="1"/>
  <c r="CH182" i="30" a="1"/>
  <c r="CH182" i="30" s="1"/>
  <c r="CH187" i="30" a="1"/>
  <c r="CH187" i="30" s="1"/>
  <c r="CH192" i="30" a="1"/>
  <c r="CH192" i="30" s="1"/>
  <c r="CH197" i="30" a="1"/>
  <c r="CH197" i="30" s="1"/>
  <c r="CH202" i="30" a="1"/>
  <c r="CH202" i="30" s="1"/>
  <c r="CH207" i="30" a="1"/>
  <c r="CH207" i="30" s="1"/>
  <c r="CH212" i="30" a="1"/>
  <c r="CH212" i="30" s="1"/>
  <c r="CH217" i="30" a="1"/>
  <c r="CH217" i="30" s="1"/>
  <c r="CH222" i="30" a="1"/>
  <c r="CH222" i="30" s="1"/>
  <c r="CH227" i="30" a="1"/>
  <c r="CH227" i="30" s="1"/>
  <c r="CH232" i="30" a="1"/>
  <c r="CH232" i="30" s="1"/>
  <c r="CH237" i="30" a="1"/>
  <c r="CH237" i="30" s="1"/>
  <c r="CH242" i="30" a="1"/>
  <c r="CH242" i="30" s="1"/>
  <c r="CH247" i="30" a="1"/>
  <c r="CH247" i="30" s="1"/>
  <c r="CH252" i="30" a="1"/>
  <c r="CH252" i="30" s="1"/>
  <c r="CH257" i="30" a="1"/>
  <c r="CH257" i="30" s="1"/>
  <c r="CH262" i="30" a="1"/>
  <c r="CH262" i="30" s="1"/>
  <c r="CH267" i="30" a="1"/>
  <c r="CH267" i="30" s="1"/>
  <c r="CH272" i="30" a="1"/>
  <c r="CH272" i="30" s="1"/>
  <c r="CH277" i="30" a="1"/>
  <c r="CH277" i="30" s="1"/>
  <c r="CH282" i="30" a="1"/>
  <c r="CH282" i="30" s="1"/>
  <c r="CH287" i="30" a="1"/>
  <c r="CH287" i="30" s="1"/>
  <c r="CH292" i="30" a="1"/>
  <c r="CH292" i="30" s="1"/>
  <c r="CH297" i="30" a="1"/>
  <c r="CH297" i="30" s="1"/>
  <c r="CH302" i="30" a="1"/>
  <c r="CH302" i="30" s="1"/>
  <c r="CH307" i="30" a="1"/>
  <c r="CH307" i="30" s="1"/>
  <c r="CH312" i="30" a="1"/>
  <c r="CH312" i="30" s="1"/>
  <c r="CH317" i="30" a="1"/>
  <c r="CH317" i="30" s="1"/>
  <c r="CH322" i="30" a="1"/>
  <c r="CH322" i="30" s="1"/>
  <c r="CH327" i="30" a="1"/>
  <c r="CH327" i="30" s="1"/>
  <c r="CH332" i="30" a="1"/>
  <c r="CH332" i="30" s="1"/>
  <c r="CG5" i="30" a="1"/>
  <c r="CG5" i="30" s="1"/>
  <c r="CG10" i="30" a="1"/>
  <c r="CG10" i="30" s="1"/>
  <c r="CG15" i="30" a="1"/>
  <c r="CG15" i="30" s="1"/>
  <c r="CG20" i="30" a="1"/>
  <c r="CG20" i="30" s="1"/>
  <c r="CG25" i="30" a="1"/>
  <c r="CG25" i="30" s="1"/>
  <c r="CG30" i="30" a="1"/>
  <c r="CG30" i="30" s="1"/>
  <c r="CG35" i="30" a="1"/>
  <c r="CG35" i="30" s="1"/>
  <c r="CG40" i="30" a="1"/>
  <c r="CG40" i="30" s="1"/>
  <c r="CG45" i="30" a="1"/>
  <c r="CG45" i="30" s="1"/>
  <c r="CG50" i="30" a="1"/>
  <c r="CG50" i="30" s="1"/>
  <c r="CG55" i="30" a="1"/>
  <c r="CG55" i="30" s="1"/>
  <c r="CG60" i="30" a="1"/>
  <c r="CG60" i="30" s="1"/>
  <c r="CG65" i="30" a="1"/>
  <c r="CG65" i="30" s="1"/>
  <c r="CG70" i="30" a="1"/>
  <c r="CG70" i="30" s="1"/>
  <c r="CG75" i="30" a="1"/>
  <c r="CG75" i="30" s="1"/>
  <c r="CG80" i="30" a="1"/>
  <c r="CG80" i="30" s="1"/>
  <c r="CG85" i="30" a="1"/>
  <c r="CG85" i="30" s="1"/>
  <c r="CG90" i="30" a="1"/>
  <c r="CG90" i="30" s="1"/>
  <c r="CG95" i="30" a="1"/>
  <c r="CG95" i="30" s="1"/>
  <c r="CG100" i="30" a="1"/>
  <c r="CG100" i="30" s="1"/>
  <c r="CG105" i="30" a="1"/>
  <c r="CG105" i="30" s="1"/>
  <c r="CG110" i="30" a="1"/>
  <c r="CG110" i="30" s="1"/>
  <c r="CG115" i="30" a="1"/>
  <c r="CG115" i="30" s="1"/>
  <c r="CG120" i="30" a="1"/>
  <c r="CG120" i="30" s="1"/>
  <c r="CG125" i="30" a="1"/>
  <c r="CG125" i="30" s="1"/>
  <c r="CG130" i="30" a="1"/>
  <c r="CG130" i="30" s="1"/>
  <c r="CG135" i="30" a="1"/>
  <c r="CG135" i="30" s="1"/>
  <c r="CG140" i="30" a="1"/>
  <c r="CG140" i="30" s="1"/>
  <c r="CG145" i="30" a="1"/>
  <c r="CG145" i="30" s="1"/>
  <c r="CG150" i="30" a="1"/>
  <c r="CG150" i="30" s="1"/>
  <c r="CG155" i="30" a="1"/>
  <c r="CG155" i="30" s="1"/>
  <c r="CG160" i="30" a="1"/>
  <c r="CG160" i="30" s="1"/>
  <c r="CG165" i="30" a="1"/>
  <c r="CG165" i="30" s="1"/>
  <c r="CG170" i="30" a="1"/>
  <c r="CG170" i="30" s="1"/>
  <c r="CG175" i="30" a="1"/>
  <c r="CG175" i="30" s="1"/>
  <c r="CG180" i="30" a="1"/>
  <c r="CG180" i="30" s="1"/>
  <c r="CG185" i="30" a="1"/>
  <c r="CG185" i="30" s="1"/>
  <c r="CG190" i="30" a="1"/>
  <c r="CG190" i="30" s="1"/>
  <c r="CG195" i="30" a="1"/>
  <c r="CG195" i="30" s="1"/>
  <c r="CG200" i="30" a="1"/>
  <c r="CG200" i="30" s="1"/>
  <c r="CG205" i="30" a="1"/>
  <c r="CG205" i="30" s="1"/>
  <c r="CG210" i="30" a="1"/>
  <c r="CG210" i="30" s="1"/>
  <c r="CG215" i="30" a="1"/>
  <c r="CG215" i="30" s="1"/>
  <c r="CG220" i="30" a="1"/>
  <c r="CG220" i="30" s="1"/>
  <c r="CG225" i="30" a="1"/>
  <c r="CG225" i="30" s="1"/>
  <c r="CG230" i="30" a="1"/>
  <c r="CG230" i="30" s="1"/>
  <c r="CG235" i="30" a="1"/>
  <c r="CG235" i="30" s="1"/>
  <c r="CG240" i="30" a="1"/>
  <c r="CG240" i="30" s="1"/>
  <c r="CG245" i="30" a="1"/>
  <c r="CG245" i="30" s="1"/>
  <c r="CG250" i="30" a="1"/>
  <c r="CG250" i="30" s="1"/>
  <c r="CG255" i="30" a="1"/>
  <c r="CG255" i="30" s="1"/>
  <c r="CG260" i="30" a="1"/>
  <c r="CG260" i="30" s="1"/>
  <c r="CG265" i="30" a="1"/>
  <c r="CG265" i="30" s="1"/>
  <c r="CG270" i="30" a="1"/>
  <c r="CG270" i="30" s="1"/>
  <c r="CG275" i="30" a="1"/>
  <c r="CG275" i="30" s="1"/>
  <c r="CG280" i="30" a="1"/>
  <c r="CG280" i="30" s="1"/>
  <c r="CG285" i="30" a="1"/>
  <c r="CG285" i="30" s="1"/>
  <c r="CG290" i="30" a="1"/>
  <c r="CG290" i="30" s="1"/>
  <c r="CG295" i="30" a="1"/>
  <c r="CG295" i="30" s="1"/>
  <c r="CG300" i="30" a="1"/>
  <c r="CG300" i="30" s="1"/>
  <c r="CG305" i="30" a="1"/>
  <c r="CG305" i="30" s="1"/>
  <c r="CG310" i="30" a="1"/>
  <c r="CG310" i="30" s="1"/>
  <c r="CG315" i="30" a="1"/>
  <c r="CG315" i="30" s="1"/>
  <c r="CG320" i="30" a="1"/>
  <c r="CG320" i="30" s="1"/>
  <c r="CG325" i="30" a="1"/>
  <c r="CG325" i="30" s="1"/>
  <c r="CG330" i="30" a="1"/>
  <c r="CG330" i="30" s="1"/>
  <c r="CG335" i="30" a="1"/>
  <c r="CG335" i="30" s="1"/>
  <c r="CH5" i="30" a="1"/>
  <c r="CH5" i="30" s="1"/>
  <c r="CH10" i="30" a="1"/>
  <c r="CH10" i="30" s="1"/>
  <c r="CH15" i="30" a="1"/>
  <c r="CH15" i="30" s="1"/>
  <c r="CH20" i="30" a="1"/>
  <c r="CH20" i="30" s="1"/>
  <c r="CH25" i="30" a="1"/>
  <c r="CH25" i="30" s="1"/>
  <c r="CH30" i="30" a="1"/>
  <c r="CH30" i="30" s="1"/>
  <c r="CH35" i="30" a="1"/>
  <c r="CH35" i="30" s="1"/>
  <c r="CH40" i="30" a="1"/>
  <c r="CH40" i="30" s="1"/>
  <c r="CH45" i="30" a="1"/>
  <c r="CH45" i="30" s="1"/>
  <c r="CH50" i="30" a="1"/>
  <c r="CH50" i="30" s="1"/>
  <c r="CH55" i="30" a="1"/>
  <c r="CH55" i="30" s="1"/>
  <c r="CH60" i="30" a="1"/>
  <c r="CH60" i="30" s="1"/>
  <c r="CH65" i="30" a="1"/>
  <c r="CH65" i="30" s="1"/>
  <c r="CH70" i="30" a="1"/>
  <c r="CH70" i="30" s="1"/>
  <c r="CH75" i="30" a="1"/>
  <c r="CH75" i="30" s="1"/>
  <c r="CH80" i="30" a="1"/>
  <c r="CH80" i="30" s="1"/>
  <c r="CH85" i="30" a="1"/>
  <c r="CH85" i="30" s="1"/>
  <c r="CH90" i="30" a="1"/>
  <c r="CH90" i="30" s="1"/>
  <c r="CH95" i="30" a="1"/>
  <c r="CH95" i="30" s="1"/>
  <c r="CH100" i="30" a="1"/>
  <c r="CH100" i="30" s="1"/>
  <c r="CH105" i="30" a="1"/>
  <c r="CH105" i="30" s="1"/>
  <c r="CH110" i="30" a="1"/>
  <c r="CH110" i="30" s="1"/>
  <c r="CH115" i="30" a="1"/>
  <c r="CH115" i="30" s="1"/>
  <c r="CH120" i="30" a="1"/>
  <c r="CH120" i="30" s="1"/>
  <c r="CH125" i="30" a="1"/>
  <c r="CH125" i="30" s="1"/>
  <c r="CH130" i="30" a="1"/>
  <c r="CH130" i="30" s="1"/>
  <c r="CH135" i="30" a="1"/>
  <c r="CH135" i="30" s="1"/>
  <c r="CH140" i="30" a="1"/>
  <c r="CH140" i="30" s="1"/>
  <c r="CH145" i="30" a="1"/>
  <c r="CH145" i="30" s="1"/>
  <c r="CH150" i="30" a="1"/>
  <c r="CH150" i="30" s="1"/>
  <c r="CH155" i="30" a="1"/>
  <c r="CH155" i="30" s="1"/>
  <c r="CH160" i="30" a="1"/>
  <c r="CH160" i="30" s="1"/>
  <c r="CH165" i="30" a="1"/>
  <c r="CH165" i="30" s="1"/>
  <c r="CH170" i="30" a="1"/>
  <c r="CH170" i="30" s="1"/>
  <c r="CH175" i="30" a="1"/>
  <c r="CH175" i="30" s="1"/>
  <c r="CH180" i="30" a="1"/>
  <c r="CH180" i="30" s="1"/>
  <c r="CH185" i="30" a="1"/>
  <c r="CH185" i="30" s="1"/>
  <c r="CH190" i="30" a="1"/>
  <c r="CH190" i="30" s="1"/>
  <c r="CH195" i="30" a="1"/>
  <c r="CH195" i="30" s="1"/>
  <c r="CH200" i="30" a="1"/>
  <c r="CH200" i="30" s="1"/>
  <c r="CH205" i="30" a="1"/>
  <c r="CH205" i="30" s="1"/>
  <c r="CH210" i="30" a="1"/>
  <c r="CH210" i="30" s="1"/>
  <c r="CH215" i="30" a="1"/>
  <c r="CH215" i="30" s="1"/>
  <c r="CH220" i="30" a="1"/>
  <c r="CH220" i="30" s="1"/>
  <c r="CH225" i="30" a="1"/>
  <c r="CH225" i="30" s="1"/>
  <c r="CH230" i="30" a="1"/>
  <c r="CH230" i="30" s="1"/>
  <c r="CH235" i="30" a="1"/>
  <c r="CH235" i="30" s="1"/>
  <c r="CH240" i="30" a="1"/>
  <c r="CH240" i="30" s="1"/>
  <c r="CH245" i="30" a="1"/>
  <c r="CH245" i="30" s="1"/>
  <c r="CH250" i="30" a="1"/>
  <c r="CH250" i="30" s="1"/>
  <c r="CH255" i="30" a="1"/>
  <c r="CH255" i="30" s="1"/>
  <c r="CH260" i="30" a="1"/>
  <c r="CH260" i="30" s="1"/>
  <c r="CH265" i="30" a="1"/>
  <c r="CH265" i="30" s="1"/>
  <c r="CH270" i="30" a="1"/>
  <c r="CH270" i="30" s="1"/>
  <c r="CH275" i="30" a="1"/>
  <c r="CH275" i="30" s="1"/>
  <c r="CH280" i="30" a="1"/>
  <c r="CH280" i="30" s="1"/>
  <c r="CH285" i="30" a="1"/>
  <c r="CH285" i="30" s="1"/>
  <c r="CH290" i="30" a="1"/>
  <c r="CH290" i="30" s="1"/>
  <c r="CH295" i="30" a="1"/>
  <c r="CH295" i="30" s="1"/>
  <c r="CH300" i="30" a="1"/>
  <c r="CH300" i="30" s="1"/>
  <c r="CH305" i="30" a="1"/>
  <c r="CH305" i="30" s="1"/>
  <c r="CH310" i="30" a="1"/>
  <c r="CH310" i="30" s="1"/>
  <c r="CH315" i="30" a="1"/>
  <c r="CH315" i="30" s="1"/>
  <c r="CH320" i="30" a="1"/>
  <c r="CH320" i="30" s="1"/>
  <c r="CH325" i="30" a="1"/>
  <c r="CH325" i="30" s="1"/>
  <c r="CH330" i="30" a="1"/>
  <c r="CH330" i="30" s="1"/>
  <c r="CH335" i="30" a="1"/>
  <c r="CH335" i="30" s="1"/>
  <c r="CG8" i="30" a="1"/>
  <c r="CG8" i="30" s="1"/>
  <c r="CG13" i="30" a="1"/>
  <c r="CG13" i="30" s="1"/>
  <c r="CG18" i="30" a="1"/>
  <c r="CG18" i="30" s="1"/>
  <c r="CG23" i="30" a="1"/>
  <c r="CG23" i="30" s="1"/>
  <c r="CG28" i="30" a="1"/>
  <c r="CG28" i="30" s="1"/>
  <c r="CG33" i="30" a="1"/>
  <c r="CG33" i="30" s="1"/>
  <c r="CG38" i="30" a="1"/>
  <c r="CG38" i="30" s="1"/>
  <c r="CG43" i="30" a="1"/>
  <c r="CG43" i="30" s="1"/>
  <c r="CG48" i="30" a="1"/>
  <c r="CG48" i="30" s="1"/>
  <c r="CG53" i="30" a="1"/>
  <c r="CG53" i="30" s="1"/>
  <c r="CG58" i="30" a="1"/>
  <c r="CG58" i="30" s="1"/>
  <c r="CG63" i="30" a="1"/>
  <c r="CG63" i="30" s="1"/>
  <c r="CG68" i="30" a="1"/>
  <c r="CG68" i="30" s="1"/>
  <c r="CG73" i="30" a="1"/>
  <c r="CG73" i="30" s="1"/>
  <c r="CG78" i="30" a="1"/>
  <c r="CG78" i="30" s="1"/>
  <c r="CG83" i="30" a="1"/>
  <c r="CG83" i="30" s="1"/>
  <c r="CG88" i="30" a="1"/>
  <c r="CG88" i="30" s="1"/>
  <c r="CG93" i="30" a="1"/>
  <c r="CG93" i="30" s="1"/>
  <c r="CG98" i="30" a="1"/>
  <c r="CG98" i="30" s="1"/>
  <c r="CG103" i="30" a="1"/>
  <c r="CG103" i="30" s="1"/>
  <c r="CG108" i="30" a="1"/>
  <c r="CG108" i="30" s="1"/>
  <c r="CG113" i="30" a="1"/>
  <c r="CG113" i="30" s="1"/>
  <c r="CG118" i="30" a="1"/>
  <c r="CG118" i="30" s="1"/>
  <c r="CG123" i="30" a="1"/>
  <c r="CG123" i="30" s="1"/>
  <c r="CG128" i="30" a="1"/>
  <c r="CG128" i="30" s="1"/>
  <c r="CG133" i="30" a="1"/>
  <c r="CG133" i="30" s="1"/>
  <c r="CG138" i="30" a="1"/>
  <c r="CG138" i="30" s="1"/>
  <c r="CG143" i="30" a="1"/>
  <c r="CG143" i="30" s="1"/>
  <c r="CG148" i="30" a="1"/>
  <c r="CG148" i="30" s="1"/>
  <c r="CG153" i="30" a="1"/>
  <c r="CG153" i="30" s="1"/>
  <c r="CG158" i="30" a="1"/>
  <c r="CG158" i="30" s="1"/>
  <c r="CG163" i="30" a="1"/>
  <c r="CG163" i="30" s="1"/>
  <c r="CG168" i="30" a="1"/>
  <c r="CG168" i="30" s="1"/>
  <c r="CG173" i="30" a="1"/>
  <c r="CG173" i="30" s="1"/>
  <c r="CG178" i="30" a="1"/>
  <c r="CG178" i="30" s="1"/>
  <c r="CG183" i="30" a="1"/>
  <c r="CG183" i="30" s="1"/>
  <c r="CG188" i="30" a="1"/>
  <c r="CG188" i="30" s="1"/>
  <c r="CG193" i="30" a="1"/>
  <c r="CG193" i="30" s="1"/>
  <c r="CG198" i="30" a="1"/>
  <c r="CG198" i="30" s="1"/>
  <c r="CG203" i="30" a="1"/>
  <c r="CG203" i="30" s="1"/>
  <c r="CG208" i="30" a="1"/>
  <c r="CG208" i="30" s="1"/>
  <c r="CG213" i="30" a="1"/>
  <c r="CG213" i="30" s="1"/>
  <c r="CG218" i="30" a="1"/>
  <c r="CG218" i="30" s="1"/>
  <c r="CG223" i="30" a="1"/>
  <c r="CG223" i="30" s="1"/>
  <c r="CG228" i="30" a="1"/>
  <c r="CG228" i="30" s="1"/>
  <c r="CG233" i="30" a="1"/>
  <c r="CG233" i="30" s="1"/>
  <c r="CG238" i="30" a="1"/>
  <c r="CG238" i="30" s="1"/>
  <c r="CG243" i="30" a="1"/>
  <c r="CG243" i="30" s="1"/>
  <c r="CG248" i="30" a="1"/>
  <c r="CG248" i="30" s="1"/>
  <c r="CG253" i="30" a="1"/>
  <c r="CG253" i="30" s="1"/>
  <c r="CG258" i="30" a="1"/>
  <c r="CG258" i="30" s="1"/>
  <c r="CG263" i="30" a="1"/>
  <c r="CG263" i="30" s="1"/>
  <c r="CG268" i="30" a="1"/>
  <c r="CG268" i="30" s="1"/>
  <c r="CG273" i="30" a="1"/>
  <c r="CG273" i="30" s="1"/>
  <c r="CG278" i="30" a="1"/>
  <c r="CG278" i="30" s="1"/>
  <c r="CG283" i="30" a="1"/>
  <c r="CG283" i="30" s="1"/>
  <c r="CG288" i="30" a="1"/>
  <c r="CG288" i="30" s="1"/>
  <c r="CG293" i="30" a="1"/>
  <c r="CG293" i="30" s="1"/>
  <c r="CG298" i="30" a="1"/>
  <c r="CG298" i="30" s="1"/>
  <c r="CG303" i="30" a="1"/>
  <c r="CG303" i="30" s="1"/>
  <c r="CG308" i="30" a="1"/>
  <c r="CG308" i="30" s="1"/>
  <c r="CG313" i="30" a="1"/>
  <c r="CG313" i="30" s="1"/>
  <c r="CG318" i="30" a="1"/>
  <c r="CG318" i="30" s="1"/>
  <c r="CG323" i="30" a="1"/>
  <c r="CG323" i="30" s="1"/>
  <c r="CG328" i="30" a="1"/>
  <c r="CG328" i="30" s="1"/>
  <c r="CG333" i="30" a="1"/>
  <c r="CG333" i="30" s="1"/>
  <c r="CH16" i="30" a="1"/>
  <c r="CH16" i="30" s="1"/>
  <c r="CH26" i="30" a="1"/>
  <c r="CH26" i="30" s="1"/>
  <c r="CH41" i="30" a="1"/>
  <c r="CH41" i="30" s="1"/>
  <c r="CH46" i="30" a="1"/>
  <c r="CH46" i="30" s="1"/>
  <c r="CH71" i="30" a="1"/>
  <c r="CH71" i="30" s="1"/>
  <c r="CH76" i="30" a="1"/>
  <c r="CH76" i="30" s="1"/>
  <c r="CH96" i="30" a="1"/>
  <c r="CH96" i="30" s="1"/>
  <c r="CH106" i="30" a="1"/>
  <c r="CH106" i="30" s="1"/>
  <c r="CH111" i="30" a="1"/>
  <c r="CH111" i="30" s="1"/>
  <c r="CH126" i="30" a="1"/>
  <c r="CH126" i="30" s="1"/>
  <c r="CH141" i="30" a="1"/>
  <c r="CH141" i="30" s="1"/>
  <c r="CH146" i="30" a="1"/>
  <c r="CH146" i="30" s="1"/>
  <c r="CH156" i="30" a="1"/>
  <c r="CH156" i="30" s="1"/>
  <c r="CH161" i="30" a="1"/>
  <c r="CH161" i="30" s="1"/>
  <c r="CH166" i="30" a="1"/>
  <c r="CH166" i="30" s="1"/>
  <c r="CH171" i="30" a="1"/>
  <c r="CH171" i="30" s="1"/>
  <c r="CH176" i="30" a="1"/>
  <c r="CH176" i="30" s="1"/>
  <c r="CH181" i="30" a="1"/>
  <c r="CH181" i="30" s="1"/>
  <c r="CH186" i="30" a="1"/>
  <c r="CH186" i="30" s="1"/>
  <c r="CH191" i="30" a="1"/>
  <c r="CH191" i="30" s="1"/>
  <c r="CH196" i="30" a="1"/>
  <c r="CH196" i="30" s="1"/>
  <c r="CH201" i="30" a="1"/>
  <c r="CH201" i="30" s="1"/>
  <c r="CH206" i="30" a="1"/>
  <c r="CH206" i="30" s="1"/>
  <c r="CH211" i="30" a="1"/>
  <c r="CH211" i="30" s="1"/>
  <c r="CH216" i="30" a="1"/>
  <c r="CH216" i="30" s="1"/>
  <c r="CH221" i="30" a="1"/>
  <c r="CH221" i="30" s="1"/>
  <c r="CH226" i="30" a="1"/>
  <c r="CH226" i="30" s="1"/>
  <c r="CH231" i="30" a="1"/>
  <c r="CH231" i="30" s="1"/>
  <c r="CH236" i="30" a="1"/>
  <c r="CH236" i="30" s="1"/>
  <c r="CH241" i="30" a="1"/>
  <c r="CH241" i="30" s="1"/>
  <c r="CH246" i="30" a="1"/>
  <c r="CH246" i="30" s="1"/>
  <c r="CH251" i="30" a="1"/>
  <c r="CH251" i="30" s="1"/>
  <c r="CH256" i="30" a="1"/>
  <c r="CH256" i="30" s="1"/>
  <c r="CH261" i="30" a="1"/>
  <c r="CH261" i="30" s="1"/>
  <c r="CH266" i="30" a="1"/>
  <c r="CH266" i="30" s="1"/>
  <c r="CH271" i="30" a="1"/>
  <c r="CH271" i="30" s="1"/>
  <c r="CH276" i="30" a="1"/>
  <c r="CH276" i="30" s="1"/>
  <c r="CH281" i="30" a="1"/>
  <c r="CH281" i="30" s="1"/>
  <c r="CH286" i="30" a="1"/>
  <c r="CH286" i="30" s="1"/>
  <c r="CH291" i="30" a="1"/>
  <c r="CH291" i="30" s="1"/>
  <c r="CH296" i="30" a="1"/>
  <c r="CH296" i="30" s="1"/>
  <c r="CH301" i="30" a="1"/>
  <c r="CH301" i="30" s="1"/>
  <c r="CH306" i="30" a="1"/>
  <c r="CH306" i="30" s="1"/>
  <c r="CH311" i="30" a="1"/>
  <c r="CH311" i="30" s="1"/>
  <c r="CH316" i="30" a="1"/>
  <c r="CH316" i="30" s="1"/>
  <c r="CH321" i="30" a="1"/>
  <c r="CH321" i="30" s="1"/>
  <c r="CH326" i="30" a="1"/>
  <c r="CH326" i="30" s="1"/>
  <c r="CH331" i="30" a="1"/>
  <c r="CH331" i="30" s="1"/>
  <c r="CH11" i="30" a="1"/>
  <c r="CH11" i="30" s="1"/>
  <c r="CH51" i="30" a="1"/>
  <c r="CH51" i="30" s="1"/>
  <c r="CH61" i="30" a="1"/>
  <c r="CH61" i="30" s="1"/>
  <c r="CH66" i="30" a="1"/>
  <c r="CH66" i="30" s="1"/>
  <c r="CH81" i="30" a="1"/>
  <c r="CH81" i="30" s="1"/>
  <c r="CH86" i="30" a="1"/>
  <c r="CH86" i="30" s="1"/>
  <c r="CH91" i="30" a="1"/>
  <c r="CH91" i="30" s="1"/>
  <c r="CH116" i="30" a="1"/>
  <c r="CH116" i="30" s="1"/>
  <c r="CH121" i="30" a="1"/>
  <c r="CH121" i="30" s="1"/>
  <c r="CH131" i="30" a="1"/>
  <c r="CH131" i="30" s="1"/>
  <c r="CH136" i="30" a="1"/>
  <c r="CH136" i="30" s="1"/>
  <c r="CH151" i="30" a="1"/>
  <c r="CH151" i="30" s="1"/>
  <c r="CH31" i="30" a="1"/>
  <c r="CH31" i="30" s="1"/>
  <c r="CH56" i="30" a="1"/>
  <c r="CH56" i="30" s="1"/>
  <c r="CH6" i="30" a="1"/>
  <c r="CH6" i="30" s="1"/>
  <c r="CH21" i="30" a="1"/>
  <c r="CH21" i="30" s="1"/>
  <c r="CH36" i="30" a="1"/>
  <c r="CH36" i="30" s="1"/>
  <c r="CH101" i="30" a="1"/>
  <c r="CH101" i="30" s="1"/>
  <c r="BJ4" i="30"/>
  <c r="CE4" i="30" s="1"/>
  <c r="CG4" i="30" a="1"/>
  <c r="CG4" i="30" s="1"/>
  <c r="CG9" i="30" a="1"/>
  <c r="CG9" i="30" s="1"/>
  <c r="CG14" i="30" a="1"/>
  <c r="CG14" i="30" s="1"/>
  <c r="CG19" i="30" a="1"/>
  <c r="CG19" i="30" s="1"/>
  <c r="CG24" i="30" a="1"/>
  <c r="CG24" i="30" s="1"/>
  <c r="CG29" i="30" a="1"/>
  <c r="CG29" i="30" s="1"/>
  <c r="CG34" i="30" a="1"/>
  <c r="CG34" i="30" s="1"/>
  <c r="CG39" i="30" a="1"/>
  <c r="CG39" i="30" s="1"/>
  <c r="CG44" i="30" a="1"/>
  <c r="CG44" i="30" s="1"/>
  <c r="CG49" i="30" a="1"/>
  <c r="CG49" i="30" s="1"/>
  <c r="CG54" i="30" a="1"/>
  <c r="CG54" i="30" s="1"/>
  <c r="CG59" i="30" a="1"/>
  <c r="CG59" i="30" s="1"/>
  <c r="CG64" i="30" a="1"/>
  <c r="CG64" i="30" s="1"/>
  <c r="CG69" i="30" a="1"/>
  <c r="CG69" i="30" s="1"/>
  <c r="CG74" i="30" a="1"/>
  <c r="CG74" i="30" s="1"/>
  <c r="CG79" i="30" a="1"/>
  <c r="CG79" i="30" s="1"/>
  <c r="CG84" i="30" a="1"/>
  <c r="CG84" i="30" s="1"/>
  <c r="CG89" i="30" a="1"/>
  <c r="CG89" i="30" s="1"/>
  <c r="CG94" i="30" a="1"/>
  <c r="CG94" i="30" s="1"/>
  <c r="CG99" i="30" a="1"/>
  <c r="CG99" i="30" s="1"/>
  <c r="CG104" i="30" a="1"/>
  <c r="CG104" i="30" s="1"/>
  <c r="CG109" i="30" a="1"/>
  <c r="CG109" i="30" s="1"/>
  <c r="CG114" i="30" a="1"/>
  <c r="CG114" i="30" s="1"/>
  <c r="CG119" i="30" a="1"/>
  <c r="CG119" i="30" s="1"/>
  <c r="CG124" i="30" a="1"/>
  <c r="CG124" i="30" s="1"/>
  <c r="CG129" i="30" a="1"/>
  <c r="CG129" i="30" s="1"/>
  <c r="CG134" i="30" a="1"/>
  <c r="CG134" i="30" s="1"/>
  <c r="CG139" i="30" a="1"/>
  <c r="CG139" i="30" s="1"/>
  <c r="CG144" i="30" a="1"/>
  <c r="CG144" i="30" s="1"/>
  <c r="CG149" i="30" a="1"/>
  <c r="CG149" i="30" s="1"/>
  <c r="CG154" i="30" a="1"/>
  <c r="CG154" i="30" s="1"/>
  <c r="CG159" i="30" a="1"/>
  <c r="CG159" i="30" s="1"/>
  <c r="CG164" i="30" a="1"/>
  <c r="CG164" i="30" s="1"/>
  <c r="CG169" i="30" a="1"/>
  <c r="CG169" i="30" s="1"/>
  <c r="CG174" i="30" a="1"/>
  <c r="CG174" i="30" s="1"/>
  <c r="CG179" i="30" a="1"/>
  <c r="CG179" i="30" s="1"/>
  <c r="CG184" i="30" a="1"/>
  <c r="CG184" i="30" s="1"/>
  <c r="CG189" i="30" a="1"/>
  <c r="CG189" i="30" s="1"/>
  <c r="CG194" i="30" a="1"/>
  <c r="CG194" i="30" s="1"/>
  <c r="CG199" i="30" a="1"/>
  <c r="CG199" i="30" s="1"/>
  <c r="CG204" i="30" a="1"/>
  <c r="CG204" i="30" s="1"/>
  <c r="CG209" i="30" a="1"/>
  <c r="CG209" i="30" s="1"/>
  <c r="CG214" i="30" a="1"/>
  <c r="CG214" i="30" s="1"/>
  <c r="CG219" i="30" a="1"/>
  <c r="CG219" i="30" s="1"/>
  <c r="CG224" i="30" a="1"/>
  <c r="CG224" i="30" s="1"/>
  <c r="CG229" i="30" a="1"/>
  <c r="CG229" i="30" s="1"/>
  <c r="CG234" i="30" a="1"/>
  <c r="CG234" i="30" s="1"/>
  <c r="CG239" i="30" a="1"/>
  <c r="CG239" i="30" s="1"/>
  <c r="CG244" i="30" a="1"/>
  <c r="CG244" i="30" s="1"/>
  <c r="CG249" i="30" a="1"/>
  <c r="CG249" i="30" s="1"/>
  <c r="CG254" i="30" a="1"/>
  <c r="CG254" i="30" s="1"/>
  <c r="CG259" i="30" a="1"/>
  <c r="CG259" i="30" s="1"/>
  <c r="CG264" i="30" a="1"/>
  <c r="CG264" i="30" s="1"/>
  <c r="CG269" i="30" a="1"/>
  <c r="CG269" i="30" s="1"/>
  <c r="CG274" i="30" a="1"/>
  <c r="CG274" i="30" s="1"/>
  <c r="CG279" i="30" a="1"/>
  <c r="CG279" i="30" s="1"/>
  <c r="CG284" i="30" a="1"/>
  <c r="CG284" i="30" s="1"/>
  <c r="CG289" i="30" a="1"/>
  <c r="CG289" i="30" s="1"/>
  <c r="CG294" i="30" a="1"/>
  <c r="CG294" i="30" s="1"/>
  <c r="CG299" i="30" a="1"/>
  <c r="CG299" i="30" s="1"/>
  <c r="CG304" i="30" a="1"/>
  <c r="CG304" i="30" s="1"/>
  <c r="CG309" i="30" a="1"/>
  <c r="CG309" i="30" s="1"/>
  <c r="CG314" i="30" a="1"/>
  <c r="CG314" i="30" s="1"/>
  <c r="CG319" i="30" a="1"/>
  <c r="CG319" i="30" s="1"/>
  <c r="CG324" i="30" a="1"/>
  <c r="CG324" i="30" s="1"/>
  <c r="CG329" i="30" a="1"/>
  <c r="CG329" i="30" s="1"/>
  <c r="CG334" i="30" a="1"/>
  <c r="CG334" i="30" s="1"/>
  <c r="C6" i="30" l="1"/>
  <c r="C5" i="30" s="1"/>
  <c r="D6" i="30"/>
  <c r="D5" i="30" s="1"/>
  <c r="E6" i="30"/>
  <c r="E5" i="30" s="1"/>
  <c r="E12" i="30"/>
  <c r="D11" i="30"/>
  <c r="C11" i="30"/>
  <c r="E11" i="30"/>
  <c r="D12" i="30"/>
  <c r="C12" i="30"/>
  <c r="C5" i="35" l="1" a="1"/>
  <c r="F38" i="35" s="1"/>
  <c r="C5" i="42" a="1"/>
  <c r="G38" i="35" l="1"/>
  <c r="R7" i="35"/>
  <c r="R6" i="35"/>
  <c r="R5" i="35"/>
  <c r="C5" i="35"/>
  <c r="D38" i="35"/>
  <c r="H38" i="35"/>
  <c r="E38" i="35"/>
  <c r="R5" i="42"/>
  <c r="G38" i="42"/>
  <c r="F38" i="42"/>
  <c r="H38" i="42"/>
  <c r="E38" i="42"/>
  <c r="D38" i="42"/>
  <c r="C5" i="42"/>
  <c r="K63" i="3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<sst xmlns="http://schemas.openxmlformats.org/spreadsheetml/2006/main" count="1027" uniqueCount="242">
  <si>
    <t>المعامل الإضافي</t>
  </si>
  <si>
    <t>نسبة الاشغال الكلية</t>
  </si>
  <si>
    <t>الوردية الأولى</t>
  </si>
  <si>
    <t>الوردية الثانية</t>
  </si>
  <si>
    <t>الوردية الثالثة</t>
  </si>
  <si>
    <t>المسمى الوظيفي</t>
  </si>
  <si>
    <t>السنة 1</t>
  </si>
  <si>
    <t>السنة 2</t>
  </si>
  <si>
    <t>السنة 3</t>
  </si>
  <si>
    <t>السنة 4</t>
  </si>
  <si>
    <t>السنة 5</t>
  </si>
  <si>
    <t>مدير إدارة مشاريع </t>
  </si>
  <si>
    <t>سنوات العقد</t>
  </si>
  <si>
    <t>قائم</t>
  </si>
  <si>
    <t>غير_قائم</t>
  </si>
  <si>
    <t>فرضيات العمالة</t>
  </si>
  <si>
    <t>نسبة إضافية (احتياطية)</t>
  </si>
  <si>
    <t>الإجمالي</t>
  </si>
  <si>
    <t>معامل النسبة الإضافية</t>
  </si>
  <si>
    <t>نموذج البيانات التشغيلية</t>
  </si>
  <si>
    <t>اسم المنافسة</t>
  </si>
  <si>
    <t>رقم المنافسة</t>
  </si>
  <si>
    <t>سنوات العقد (ميلادي)</t>
  </si>
  <si>
    <t>المنطقة</t>
  </si>
  <si>
    <t>اسم الجهة</t>
  </si>
  <si>
    <t>التاريخ</t>
  </si>
  <si>
    <t>اسم المسؤول للتواصل (قسم المشتريات)</t>
  </si>
  <si>
    <t>البريد الإلكتروني (قسم المشتريات)</t>
  </si>
  <si>
    <t>رقم الجوال (قسم المشتريات)</t>
  </si>
  <si>
    <t>اسم المسؤول للتواصل (القسم الفني)</t>
  </si>
  <si>
    <t>البريد الإلكتروني (القسم الفني)</t>
  </si>
  <si>
    <t>رقم الجوال (القسم الفني)</t>
  </si>
  <si>
    <t>يرجى رفع النموذج في خانة نماذج البيانات التشغيلية في منصة اعتماد</t>
  </si>
  <si>
    <t>الاقسام المطلوب تعبئتها من الجهة الحكومية</t>
  </si>
  <si>
    <t>#</t>
  </si>
  <si>
    <t>الاقسام</t>
  </si>
  <si>
    <t xml:space="preserve">توضيح </t>
  </si>
  <si>
    <t>حصر بيانات المشروع</t>
  </si>
  <si>
    <t xml:space="preserve">بيانات القوى العاملة </t>
  </si>
  <si>
    <t>بيانات العقد السابق</t>
  </si>
  <si>
    <t>* يجب تعبئة الخانات باللون الأبيض فقط وعدم تغيير أو حذف أي خانات أخرى</t>
  </si>
  <si>
    <t>خدمات تخصصية</t>
  </si>
  <si>
    <t>اسم الخدمة</t>
  </si>
  <si>
    <t>المدينة</t>
  </si>
  <si>
    <t>إسم المبنى</t>
  </si>
  <si>
    <t>عدد الأدوار</t>
  </si>
  <si>
    <t>مساحة المسطح الأرضي</t>
  </si>
  <si>
    <t>إجمالي المساحة الداخلية
(بالمتر المربع)</t>
  </si>
  <si>
    <t>عدد ورديات العمل</t>
  </si>
  <si>
    <t>نسبة الإشغال للوردية الأولى (%)
(بحسب وقت الذروة)</t>
  </si>
  <si>
    <t>نسبة الإشغال للوردية الثانية (%)
(وقت الذروة = 100%)</t>
  </si>
  <si>
    <t>نسبة الإشغال للوردية الثالثة (%)
(وقت الذروة = 100%)</t>
  </si>
  <si>
    <t>سنة التشغيل</t>
  </si>
  <si>
    <t>بيانات القوى العاملة  المطلوبة من الجهة</t>
  </si>
  <si>
    <t>الحالة</t>
  </si>
  <si>
    <t>الأسباب</t>
  </si>
  <si>
    <t>العدد</t>
  </si>
  <si>
    <t>التكاليف التقديرية</t>
  </si>
  <si>
    <t>التكلفة التقديرية الشهرية (بدون ضريبة القيمة المضافة)</t>
  </si>
  <si>
    <t>إجمالي تكاليف العقد التقديرية</t>
  </si>
  <si>
    <t>Total</t>
  </si>
  <si>
    <t>البند</t>
  </si>
  <si>
    <t>التكلفة الشهرية (بدون ضريبة القيمة المضافة)</t>
  </si>
  <si>
    <t>إجمالي تكاليف العقد</t>
  </si>
  <si>
    <t>مدة العقد (بالأشهر)</t>
  </si>
  <si>
    <t>الكلي</t>
  </si>
  <si>
    <t>إجمالي التكلفة التقديرية</t>
  </si>
  <si>
    <t xml:space="preserve">إجمالي تكاليف القوى العاملة </t>
  </si>
  <si>
    <t>المجموع بدون ضريبة القيمة المضافة</t>
  </si>
  <si>
    <t xml:space="preserve">القيمة المضافة </t>
  </si>
  <si>
    <t xml:space="preserve">إجمالي قيمة العقد </t>
  </si>
  <si>
    <t>معدل تكرار الخدمة</t>
  </si>
  <si>
    <t>يتم تعبئة بيانات المرافق المضمنة في العقد ومساحاتها الداخلية والخارجية.</t>
  </si>
  <si>
    <t>اجمالي أطوال طرق المعبدة (كلم)</t>
  </si>
  <si>
    <t>اجمالي أطوال طرق الغير معبدة (كلم)</t>
  </si>
  <si>
    <t>حالة المرفق</t>
  </si>
  <si>
    <t>حارس أمن لكل</t>
  </si>
  <si>
    <t>م2</t>
  </si>
  <si>
    <t>كلم</t>
  </si>
  <si>
    <t>سيارة (دفع ثنائي) لكل</t>
  </si>
  <si>
    <t>سيارة (دفع رباعي) لكل</t>
  </si>
  <si>
    <t>مشرف أمن</t>
  </si>
  <si>
    <t>عدد حراس الأمن الرسميين  
(موظفي الجهة الحكومية)</t>
  </si>
  <si>
    <t>تقييم المخاطر</t>
  </si>
  <si>
    <t>منخفض</t>
  </si>
  <si>
    <t>متوسط</t>
  </si>
  <si>
    <t>خدمة أمن الفعاليات</t>
  </si>
  <si>
    <t>سيتم تحديد درجة المخاطر لكل مبنى عن طريق ضرب ناتج كل من (مستوى التعقيد في الأصول، مستوى الحساسية التشغيلية، التحديات الجغرافية) لتحديد معامل الخطورة</t>
  </si>
  <si>
    <t>الكمية</t>
  </si>
  <si>
    <t>وحدة القياس</t>
  </si>
  <si>
    <t>اسم الفعالية</t>
  </si>
  <si>
    <t>المساحة الكلية للفعالية</t>
  </si>
  <si>
    <t>عدد العاملين والزوار المتوقع</t>
  </si>
  <si>
    <t>اسم البند</t>
  </si>
  <si>
    <t>المدة المطلوبة
(باليوم)</t>
  </si>
  <si>
    <t>التكلفة التقديرية  الافرادية للبند
 (بدون ضريبة القيمة المضافة)</t>
  </si>
  <si>
    <t>معامل المخاطر</t>
  </si>
  <si>
    <t>مرتفع</t>
  </si>
  <si>
    <t/>
  </si>
  <si>
    <t>مستوى المخاطر</t>
  </si>
  <si>
    <t>عدد مركبات الدفع الثنائي المملوكة من الجهة الحكومية</t>
  </si>
  <si>
    <t>عدد مركبات الدفع الرباعي المملوكة من الجهة الحكومية</t>
  </si>
  <si>
    <t>حارس أمن</t>
  </si>
  <si>
    <t>عدد حراس الأمن (بحسب المساحة)</t>
  </si>
  <si>
    <t>عدد حراس الأمن (مداخل المرافق الداخلية)</t>
  </si>
  <si>
    <t>عدد حراس الأمن (بحسب سيارات الأمن)</t>
  </si>
  <si>
    <t>عدد سيارات الأمن ذات الدفع الثنائي</t>
  </si>
  <si>
    <t>عدد حراس الأمن (بحسب غرف المراقبة)</t>
  </si>
  <si>
    <t>عدد حراس الأمن (بحسب النقاط الحرجة)</t>
  </si>
  <si>
    <t>معامل عدد مستخدمين المبنى</t>
  </si>
  <si>
    <t>0 - 1000 مستخدم</t>
  </si>
  <si>
    <t>1001 - 3000 مستخدم</t>
  </si>
  <si>
    <t>3001 - 5000 مستخدم</t>
  </si>
  <si>
    <t>5001 - 7000 مستخدم</t>
  </si>
  <si>
    <t>7,001 - 10,000 مستخدم</t>
  </si>
  <si>
    <t>10,001 - 15,000 مستخدم</t>
  </si>
  <si>
    <t>15,001 - 20,000 مستخدم</t>
  </si>
  <si>
    <t>أكثر من 20,000</t>
  </si>
  <si>
    <t>معامل المستخدمين</t>
  </si>
  <si>
    <t>عدد حراس الأمن (مداخل المرافق الخارجية)</t>
  </si>
  <si>
    <t>عدد سيارات الأمن ذات الدفع الرباعي</t>
  </si>
  <si>
    <t>تفاصيل العمالة</t>
  </si>
  <si>
    <t>سيارات الأمن ذات الدفع الثنائي</t>
  </si>
  <si>
    <t>سيارات الأمن ذات الدفع الرباعي</t>
  </si>
  <si>
    <t>المعدة</t>
  </si>
  <si>
    <t>وصف البند</t>
  </si>
  <si>
    <t>وصف الفعالية
(وصف الفعالية، مكان الفعالية، عدد المداخل، وصف موجز للأعمال المطلوبة)</t>
  </si>
  <si>
    <t>مدة الفعالية
(عدد أيام)</t>
  </si>
  <si>
    <t>عدد مرات تكرار الفعالية خلال مدة العقد</t>
  </si>
  <si>
    <t>تفاصيل الفعاليات</t>
  </si>
  <si>
    <t>عدد الموظفين في الوردية
(وقت الذروة)</t>
  </si>
  <si>
    <t>عدد الزوار في الوردية
(وقت الذروة)</t>
  </si>
  <si>
    <t>تفاصيل وقائمة البنود المطلوبة للفعاليات</t>
  </si>
  <si>
    <t>احتمالية المخاطر الأمنية</t>
  </si>
  <si>
    <t>شدة التأثير على العمليات التشغيلية</t>
  </si>
  <si>
    <t>ضعف الأنظمة الأمنية</t>
  </si>
  <si>
    <t>المعامل/ الأثر</t>
  </si>
  <si>
    <t>التعريف</t>
  </si>
  <si>
    <t>مدى إمكانية وقوع حادث أمني نتيجة لتهديدات محتملة، مع الأخذ بعين الاعتبار السياق العام للجهة، ومدى حساسية أنشطتها.</t>
  </si>
  <si>
    <t>احتمال ضئيل لوقوع حوادث أمنية، ولا توجد سوابق تهديدات أو مؤشرات عدائية معروفة تشير بوضوح الى احتمالية وقوع الحوادث.</t>
  </si>
  <si>
    <t>احتمالية معتدلة لوقوع حوادث أمنية، مع وجود حالات حوادث تاريخية سابقة، وبسبب طبيعة الأعمال التي تتطلب التعامل مع جمهور.</t>
  </si>
  <si>
    <t>تهديدات محتملة أو مؤكدة بناءً على تاريخ حوادث أمنية سابقة أو ارتفاع حساسية أعمال الجهة.</t>
  </si>
  <si>
    <t>الأثر الناتج عن حدوث الحوادث الأمنية، سواء على مستوى العمليات أو الأمن أو السمعة.</t>
  </si>
  <si>
    <t>تأثير محدود لا تؤدي الى توقف العمليات أو تسرب معلومات.</t>
  </si>
  <si>
    <t>تأثير متوسط يؤدي الى توقف جزئي للعمليات أو تسرب معلومات. ويمكن ان يؤدي الى بعض الخسائر المادية.</t>
  </si>
  <si>
    <t>تأثير كبير يشمل توقف العمليات الحيوية أو تسرب معلومات حساسة يضر بسمعة الجهة ويمكن ان يؤثر على جهات أخرى</t>
  </si>
  <si>
    <t>ضعف الأنظمة الأمنية التقنية</t>
  </si>
  <si>
    <t>مدى ضعف أو قوة الأنظمة الأمنية التقنية والمادية المطبقة داخل المنشأة، مثل أنظمة المراقبة، وأنظمة التحكم بالدخول.</t>
  </si>
  <si>
    <t>توفر أنظمة أمنية تقنية متكاملة، تشمل المراقبة والتحكم.</t>
  </si>
  <si>
    <t>توفر جزئي للأنظمة الأمنية التقنية، تشمل أي من المراقبة والتحكم.</t>
  </si>
  <si>
    <t>غياب الأنظمة الأمنية التقنية للمراقبة والتحكم.</t>
  </si>
  <si>
    <t>مشتريات الحراسات الأمنية</t>
  </si>
  <si>
    <t>بيانات المعدات</t>
  </si>
  <si>
    <t>خدمات أمن الفعاليات</t>
  </si>
  <si>
    <t>يتم تعبئة تفاصيل وبيانات الفعاليات وقائمة البنود المطلوبة لها</t>
  </si>
  <si>
    <t xml:space="preserve">يتم احتسابها بشكل تلقائي بعد تعبئة الأقسام الأخرى </t>
  </si>
  <si>
    <t>إجمالي تكاليف المعدات</t>
  </si>
  <si>
    <t>إجمالي تكاليف خدمات امن الفعاليات</t>
  </si>
  <si>
    <t>اسم التجمع</t>
  </si>
  <si>
    <t>المساحات المغطاة بأنظمة المراقبة التقنية</t>
  </si>
  <si>
    <t>الطرق والمداخل الخارجية</t>
  </si>
  <si>
    <t>عدد النقاط الحرجة 
(تتطلب حراس أمن)</t>
  </si>
  <si>
    <t>بيانات المعدات المطلوبة من الجهة</t>
  </si>
  <si>
    <t>الكفاءة بحسب المساحة/الأطوال</t>
  </si>
  <si>
    <t>النقاط الحرجة</t>
  </si>
  <si>
    <t>المصطلح</t>
  </si>
  <si>
    <t>اسم التجمع (مجموعة مباني ضمن نفس المنطقة المسورة)</t>
  </si>
  <si>
    <t>بيانات العقد البديل</t>
  </si>
  <si>
    <t>تفاصيل النقطة الحرجة</t>
  </si>
  <si>
    <t>اسم المبنى</t>
  </si>
  <si>
    <t>عدد مداخل/بوابات المرفق الخارجية
(مداخل تتطلب حراس أمن)
الوردية الأولى</t>
  </si>
  <si>
    <t>عدد مداخل/بوابات المرفق الخارجية
(مداخل تتطلب حراس أمن)
الوردية الثانية</t>
  </si>
  <si>
    <t>عدد مداخل/بوابات المرفق الخارجية
(مداخل تتطلب حراس أمن)
الوردية الثاثة</t>
  </si>
  <si>
    <t>عدد غرف المراقبة
الوردية الأولى</t>
  </si>
  <si>
    <t>عدد غرف المراقبة
الوردية الثانية</t>
  </si>
  <si>
    <t>عدد غرف المراقبة
الوردية الثالثة</t>
  </si>
  <si>
    <t>عدد النقاط الحرجة داخل المرفق 
(ما عدا المداخل/البوابات، وتتطلب حراس أمن)
الوردية الاولى</t>
  </si>
  <si>
    <t>عدد النقاط الحرجة داخل المرفق 
(ما عدا المداخل/البوابات، وتتطلب حراس أمن)
الوردية الثانية</t>
  </si>
  <si>
    <t>عدد النقاط الحرجة داخل المرفق 
(ما عدا المداخل/البوابات، وتتطلب حراس أمن)
الوردية الثالثة</t>
  </si>
  <si>
    <t>عدد مداخل/بوابات المرفق الداخلية
(مداخل تتطلب حراس أمن)
الوردية الأولى</t>
  </si>
  <si>
    <t>عدد مداخل/بوابات المرفق الداخلية
(مداخل تتطلب حراس أمن)
الوردية الثانية</t>
  </si>
  <si>
    <t>عدد مداخل/بوابات المرفق الداخلية
(مداخل تتطلب حراس أمن)
الوردية الثالثة</t>
  </si>
  <si>
    <t>عدد ورديات العمل لسيارات الأمن</t>
  </si>
  <si>
    <t>عدد حراس الامن الكلي للمبنى</t>
  </si>
  <si>
    <t>عدد مراقبي الامن الكلي للمبنى</t>
  </si>
  <si>
    <t>عدد سيارات الدفع الثنائي الكلي للمجمع</t>
  </si>
  <si>
    <t>عدد سيارات الدفع الرباعي الكلي للمجمع</t>
  </si>
  <si>
    <t>تفاصيل التجمعات والمرافق</t>
  </si>
  <si>
    <t>تفاصيل ورديات العمل و نسب الاشغال للمرافق</t>
  </si>
  <si>
    <t>تفاصيل تغطية أنظمة المراقبة التقنية</t>
  </si>
  <si>
    <t>سنة تضمين المرافق في العقد</t>
  </si>
  <si>
    <t>تحليل المخاطر الأمنية</t>
  </si>
  <si>
    <t>موظفي الجهة الحكومية</t>
  </si>
  <si>
    <t>أطوال الطرق داخل التجمع</t>
  </si>
  <si>
    <t>ممتلكات الجهة من سيارات الأمن</t>
  </si>
  <si>
    <t>عدد مداخل/بوابات المرفق الخارجية بحسب كل وردية</t>
  </si>
  <si>
    <t>المواقع ذات الأهمية العالية، والتي تتطلب مستويات متقدمة من الحماية نتيجة لطبيعتها الحساسة أو لأهميتها، سواء كانت داخلية أو خارجية، مما يستوجب مراقبتها بشكل مستمر وتطبيق إجراءات أمنية عالية لضمان سلامتها والتحكم في الحركة (باستثناء مداخل المرافق الداخلية، المداخل الخارجية للتجمعات، وغرف المراقبة)</t>
  </si>
  <si>
    <t>عدد النقاط الحرجة داخل المرفق بحسب كل وردية عمل
(ما عدا المداخل/البوابات، وتتطلب حراس أمن)</t>
  </si>
  <si>
    <t>عدد مداخل/بوابات المرفق الداخلية بحسب كل وردية 
(مداخل تتطلب حراس أمن)</t>
  </si>
  <si>
    <t>هل يوجد غرف مراقبة في المبنى؟</t>
  </si>
  <si>
    <t>تفاصيل النقاط الحرجة</t>
  </si>
  <si>
    <t>المقترح بحسب ضوابط التعاقد والشراء</t>
  </si>
  <si>
    <t>مراقب كاميرات أمنية</t>
  </si>
  <si>
    <t xml:space="preserve">مدير مشروع </t>
  </si>
  <si>
    <t>المرافق التعليمية</t>
  </si>
  <si>
    <t>مدارس، جامعات، معاهد تدريب، مراكز أبحاث</t>
  </si>
  <si>
    <t>المرافق الصحية</t>
  </si>
  <si>
    <t>مستشفيات، مراكز صحية، مراكز طوارئ، عيادات حكومية</t>
  </si>
  <si>
    <t>مباني وزارات، هيئات حكومية، مراكز خدمات حكومية</t>
  </si>
  <si>
    <t>المرافق البلدية والخدمية</t>
  </si>
  <si>
    <t>الحدائق العامة، الأسواق، مواقف عامة، محطات نقل</t>
  </si>
  <si>
    <t>وحدات سكنية للموظفين أو الفئات المستهدفة، إسكان الجامعات</t>
  </si>
  <si>
    <t>المرافق الرياضية والثقافية</t>
  </si>
  <si>
    <t>أندية رياضية، ملاعب، مراكز ثقافية، مسارح حكومية</t>
  </si>
  <si>
    <t>أمثلة على المرافق التابعة</t>
  </si>
  <si>
    <t>المرفق</t>
  </si>
  <si>
    <t>المرافق الإدارية</t>
  </si>
  <si>
    <t>المساجد، المرافق التابعة للحرمين الشريفين</t>
  </si>
  <si>
    <t>المرافق الدينية</t>
  </si>
  <si>
    <t>خط الأساس للمخاطر</t>
  </si>
  <si>
    <t>تصنيف المرفق</t>
  </si>
  <si>
    <t>الإجراءات التي تم تطبيقها للتخفيف من حرجية النقاط</t>
  </si>
  <si>
    <t>المواقع ذات الأهمية العالية، والتي تتطلب مستويات متقدمة من الحماية نتيجة لطبيعتها الحساسة أو لأهميتها، سواء كانت داخلية أو خارجية، مما يستوجب مراقبتها بشكل مستمر وتطبيق إجراءات أمنية عالية لضمان سلامتها والتحكم في الحركة. (باستثناء مداخل المرافق الداخلية، المداخل الخارجية للتجمعات، وغرف المراقبة). بالاضافة الى الاجراءات التي قامت الجهة باتخاذها للتخفيف من حرجية هذه النقاط.</t>
  </si>
  <si>
    <t>يتم تعبئة المواقع ذات الأهمية العالية، والتي تتطلب مستويات متقدمة من الحماية نتيجة لطبيعتها الحساسة أو لأهميتها، سواء كانت داخلية أو خارجية، مما يستوجب مراقبتها بشكل مستمر وتطبيق إجراءات أمنية عالية لضمان سلامتها والتحكم في الحركة. (باستثناء مداخل المرافق الداخلية، المداخل الخارجية للتجمعات، وغرف المراقبة). بالاضافة الى الاجراءات التي قامت الجهة باتخاذها للتخفيف من حرجية هذه النقاط.</t>
  </si>
  <si>
    <t>تصنيف المبنى</t>
  </si>
  <si>
    <t>احتمالية المخاطر الأمنية
(بحسب مقترح ضوابط الشراء)</t>
  </si>
  <si>
    <t>شدة التأثير على العمليات التشغيلية
(بحسب مقترح ضوابط الشراء)</t>
  </si>
  <si>
    <t>ضعف الأنظمة الأمنية
(بحسب مقترح ضوابط الشراء)</t>
  </si>
  <si>
    <t>لا</t>
  </si>
  <si>
    <t>مرافق البنية التحتية</t>
  </si>
  <si>
    <t>محطة كهرباء، محطة معالجة، محطة تحلية مياه</t>
  </si>
  <si>
    <t>المرافق السكنية</t>
  </si>
  <si>
    <t>تفاصيل المعدات</t>
  </si>
  <si>
    <t xml:space="preserve">مثال: نقطة تحكم بالدخول </t>
  </si>
  <si>
    <t>مثال: جاري العمل على انشاء نظام آلي للتحكم بالدخول</t>
  </si>
  <si>
    <t>يتم تعبئة كميات المعدات المطلوبة للعقد البديل بحسب سنوات العقد، والتكاليف الشهرية بدون ضريبة القيمة المضافة بالإضافة الى تقديم الأسباب في حال اختلاف الكميات المطلوبة عن الكميات المقترحة وفق معايير الضوابط</t>
  </si>
  <si>
    <t>يتم تعبئة أعداد القوى العاملة للعقد البديل بحسب سنوات العقد، والتكاليف الشهرية بدون ضريبة القيمة المضافة بالإضافة الى تقديم الأسباب في حال اختلاف الكميات المطلوبة عن الكميات المقترحة وفق معايير الضوابط</t>
  </si>
  <si>
    <t>يتم إضافة بيانات العقد السابق والعقد البديل</t>
  </si>
  <si>
    <t>إشعار هام وإخلاء مسؤولية</t>
  </si>
  <si>
    <t>هذه ("الوثيقة") مملوكة حصرًا لهيئة كفاءة الإنفاق والمشروعات الحكومية، 
ويجب على كل معني أو من يطلع على هذه الوثيقة قراءة هذا الإشعار بالكامل إلى جانب قراءة  أحكام هذه الوثيقة، ويجوز للإدارات المعنية في الهيئة الإفصاح عن هذه الوثيقة أو مقتطفات منها لمستشاريها و / أو المتعاقدين المعنيين ("المتعاملين") ، شريطة أن يكون هناك حاجة وبعد التنسيق وإحاطة الإدارة المالكة للوثيقة، كما تنوه الهيئة إلى أن أي استخدام أو اعتماد على هذه الوثيقة، أو بعضها يلزم أن يسبقه  إحاطة مالك الوثيقة، وأي استخدام أو  اعتماد على هذه الوثيقة، أو مقتطفات منها، من قبل أي طرف، بما في ذلك الكيانات الحكومية والمستشارين و / أو المتعاقدين المعنيين، هي على مسؤولية ذلك الطرف وحده.</t>
  </si>
  <si>
    <t>نموذج البيانات التشغيلية - مشتريات الحراسات الأمنية</t>
  </si>
  <si>
    <t>رقم الوثيقة: EXP-ZA0-TP-000045
رقم الإصدار: 00C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</si>
</sst>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
  </numFmts>
  <fonts count="34" x14ac:knownFonts="1">
    <font>
      <sz val="11"/>
      <color theme="1"/>
      <name val="Calibri"/>
      <family val="2"/>
      <scheme val="minor"/>
    </font>
    <font>
      <sz val="11"/>
      <color theme="1"/>
      <name val="Calibri"/>
      <family val="2"/>
      <scheme val="minor"/>
    </font>
    <font>
      <sz val="11"/>
      <color theme="1"/>
      <name val="FS Albert Arabic"/>
      <family val="2"/>
    </font>
    <font>
      <sz val="11"/>
      <color theme="0"/>
      <name val="FS Albert Arabic"/>
      <family val="2"/>
    </font>
    <font>
      <b/>
      <sz val="14"/>
      <color theme="0"/>
      <name val="FS Albert Arabic"/>
      <family val="2"/>
    </font>
    <font>
      <b/>
      <sz val="11"/>
      <color theme="0"/>
      <name val="FS Albert Arabic"/>
      <family val="2"/>
    </font>
    <font>
      <b/>
      <sz val="10"/>
      <name val="FS Albert Arabic"/>
      <family val="2"/>
    </font>
    <font>
      <b/>
      <sz val="14"/>
      <name val="FS Albert Arabic"/>
      <family val="2"/>
    </font>
    <font>
      <b/>
      <sz val="11"/>
      <name val="FS Albert Arabic"/>
      <family val="2"/>
    </font>
    <font>
      <sz val="9"/>
      <color rgb="FF7F7F7F"/>
      <name val="FS Albert Arabic"/>
      <family val="2"/>
    </font>
    <font>
      <sz val="11"/>
      <color rgb="FFFF0000"/>
      <name val="FS Albert Arabic"/>
      <family val="2"/>
    </font>
    <font>
      <b/>
      <sz val="9"/>
      <color theme="3" tint="-0.499984740745262"/>
      <name val="FS Albert Arabic"/>
      <family val="2"/>
    </font>
    <font>
      <sz val="8"/>
      <name val="Calibri"/>
      <family val="2"/>
      <scheme val="minor"/>
    </font>
    <font>
      <b/>
      <sz val="10"/>
      <color theme="0"/>
      <name val="FS Albert Arabic"/>
      <family val="2"/>
    </font>
    <font>
      <b/>
      <sz val="9"/>
      <name val="FS Albert Arabic"/>
      <family val="2"/>
    </font>
    <font>
      <b/>
      <sz val="12"/>
      <color theme="3"/>
      <name val="FS Albert Arabic"/>
      <family val="2"/>
    </font>
    <font>
      <b/>
      <sz val="12"/>
      <color theme="0"/>
      <name val="FS Albert Arabic"/>
      <family val="2"/>
    </font>
    <font>
      <sz val="11"/>
      <color theme="1"/>
      <name val="FS Albert Arabic"/>
      <family val="2"/>
    </font>
    <font>
      <b/>
      <sz val="11"/>
      <color theme="3"/>
      <name val="FS Albert Arabic"/>
      <family val="2"/>
    </font>
    <font>
      <sz val="12"/>
      <color theme="0"/>
      <name val="FS Albert Arabic"/>
      <family val="2"/>
    </font>
    <font>
      <sz val="10"/>
      <color theme="0"/>
      <name val="FS Albert Arabic"/>
      <family val="2"/>
    </font>
    <font>
      <sz val="9"/>
      <color theme="1"/>
      <name val="FS Albert Arabic"/>
      <family val="2"/>
    </font>
    <font>
      <sz val="9"/>
      <color theme="0"/>
      <name val="FS Albert Arabic"/>
      <family val="2"/>
    </font>
    <font>
      <b/>
      <sz val="9"/>
      <color theme="0"/>
      <name val="FS Albert Arabic"/>
      <family val="2"/>
    </font>
    <font>
      <sz val="9"/>
      <name val="FS Albert Arabic"/>
      <family val="2"/>
    </font>
    <font>
      <sz val="11"/>
      <name val="FS Albert Arabic"/>
      <family val="2"/>
    </font>
    <font>
      <b/>
      <sz val="9"/>
      <name val="FS Albert Arabic"/>
      <family val="2"/>
    </font>
    <font>
      <b/>
      <sz val="9"/>
      <color theme="3" tint="-0.499984740745262"/>
      <name val="FS Albert Arabic"/>
      <family val="2"/>
    </font>
    <font>
      <sz val="11"/>
      <color theme="1"/>
      <name val="Arial"/>
      <family val="2"/>
    </font>
    <font>
      <sz val="12"/>
      <color theme="1"/>
      <name val="FS Albert Arabic"/>
      <family val="2"/>
    </font>
    <font>
      <u/>
      <sz val="11"/>
      <color theme="10"/>
      <name val="Calibri"/>
      <family val="2"/>
      <scheme val="minor"/>
    </font>
    <font>
      <b/>
      <sz val="12"/>
      <color theme="1"/>
      <name val="FS Albert Arabic"/>
      <family val="2"/>
    </font>
    <font>
      <b/>
      <sz val="22"/>
      <color rgb="FF002060"/>
      <name val="FS Albert Arabic"/>
      <family val="2"/>
    </font>
    <font>
      <b/>
      <sz val="14"/>
      <color rgb="FF002060"/>
      <name val="FS Albert Arabic"/>
      <family val="2"/>
    </font>
  </fonts>
  <fills count="27">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4" tint="0.79998168889431442"/>
        <bgColor indexed="64"/>
      </patternFill>
    </fill>
    <fill>
      <patternFill patternType="solid">
        <fgColor theme="6"/>
        <bgColor indexed="64"/>
      </patternFill>
    </fill>
    <fill>
      <patternFill patternType="solid">
        <fgColor theme="0" tint="-0.14999847407452621"/>
        <bgColor indexed="64"/>
      </patternFill>
    </fill>
    <fill>
      <patternFill patternType="solid">
        <fgColor theme="3"/>
        <bgColor indexed="64"/>
      </patternFill>
    </fill>
    <fill>
      <patternFill patternType="solid">
        <fgColor theme="0" tint="-4.9989318521683403E-2"/>
        <bgColor indexed="64"/>
      </patternFill>
    </fill>
    <fill>
      <patternFill patternType="solid">
        <fgColor rgb="FF0F243E"/>
        <bgColor indexed="64"/>
      </patternFill>
    </fill>
    <fill>
      <patternFill patternType="solid">
        <fgColor theme="6" tint="0.39997558519241921"/>
        <bgColor indexed="64"/>
      </patternFill>
    </fill>
    <fill>
      <patternFill patternType="solid">
        <fgColor theme="4"/>
        <bgColor indexed="64"/>
      </patternFill>
    </fill>
    <fill>
      <patternFill patternType="solid">
        <fgColor rgb="FFFFE89F"/>
        <bgColor indexed="64"/>
      </patternFill>
    </fill>
    <fill>
      <patternFill patternType="solid">
        <fgColor theme="3" tint="0.79998168889431442"/>
        <bgColor indexed="64"/>
      </patternFill>
    </fill>
    <fill>
      <patternFill patternType="solid">
        <fgColor theme="4" tint="-0.249977111117893"/>
        <bgColor indexed="64"/>
      </patternFill>
    </fill>
    <fill>
      <patternFill patternType="solid">
        <fgColor rgb="FFF2F2F2"/>
        <bgColor indexed="64"/>
      </patternFill>
    </fill>
    <fill>
      <patternFill patternType="solid">
        <fgColor theme="6" tint="-0.249977111117893"/>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rgb="FFF0F0F0"/>
        <bgColor indexed="64"/>
      </patternFill>
    </fill>
    <fill>
      <patternFill patternType="solid">
        <fgColor theme="9" tint="0.79998168889431442"/>
        <bgColor indexed="64"/>
      </patternFill>
    </fill>
    <fill>
      <patternFill patternType="solid">
        <fgColor rgb="FFFF0000"/>
        <bgColor indexed="64"/>
      </patternFill>
    </fill>
    <fill>
      <patternFill patternType="solid">
        <fgColor rgb="FFC4D79B"/>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0.249977111117893"/>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theme="4" tint="0.39997558519241921"/>
      </top>
      <bottom style="thin">
        <color indexed="64"/>
      </bottom>
      <diagonal/>
    </border>
    <border>
      <left/>
      <right/>
      <top style="thin">
        <color theme="4" tint="0.39997558519241921"/>
      </top>
      <bottom style="thin">
        <color indexed="64"/>
      </bottom>
      <diagonal/>
    </border>
    <border>
      <left/>
      <right style="thin">
        <color indexed="64"/>
      </right>
      <top style="thin">
        <color theme="4" tint="0.39997558519241921"/>
      </top>
      <bottom style="thin">
        <color indexed="64"/>
      </bottom>
      <diagonal/>
    </border>
    <border>
      <left style="medium">
        <color rgb="FFBFBFBF"/>
      </left>
      <right style="medium">
        <color rgb="FFBFBFBF"/>
      </right>
      <top style="medium">
        <color rgb="FFBFBFBF"/>
      </top>
      <bottom style="medium">
        <color rgb="FFBFBFBF"/>
      </bottom>
      <diagonal/>
    </border>
    <border>
      <left style="thin">
        <color rgb="FFBFBFBF"/>
      </left>
      <right style="thin">
        <color rgb="FFBFBFBF"/>
      </right>
      <top style="medium">
        <color rgb="FFFFFFFF"/>
      </top>
      <bottom style="thin">
        <color rgb="FFBFBFBF"/>
      </bottom>
      <diagonal/>
    </border>
    <border>
      <left style="dashed">
        <color auto="1"/>
      </left>
      <right style="dashed">
        <color auto="1"/>
      </right>
      <top style="dashed">
        <color auto="1"/>
      </top>
      <bottom style="dashed">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diagonal/>
    </border>
    <border>
      <left/>
      <right style="thin">
        <color theme="3"/>
      </right>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BFBFBF"/>
      </left>
      <right style="thin">
        <color rgb="FFBFBFBF"/>
      </right>
      <top/>
      <bottom style="thin">
        <color rgb="FFBFBFBF"/>
      </bottom>
      <diagonal/>
    </border>
    <border>
      <left style="thick">
        <color theme="0"/>
      </left>
      <right style="dotted">
        <color theme="0"/>
      </right>
      <top style="thick">
        <color theme="0"/>
      </top>
      <bottom/>
      <diagonal/>
    </border>
    <border>
      <left style="dotted">
        <color theme="0"/>
      </left>
      <right style="dotted">
        <color theme="0"/>
      </right>
      <top style="thick">
        <color theme="0"/>
      </top>
      <bottom/>
      <diagonal/>
    </border>
    <border>
      <left style="dotted">
        <color theme="0"/>
      </left>
      <right style="thick">
        <color theme="0"/>
      </right>
      <top style="thick">
        <color theme="0"/>
      </top>
      <bottom/>
      <diagonal/>
    </border>
    <border>
      <left style="thick">
        <color theme="0"/>
      </left>
      <right style="dotted">
        <color theme="0"/>
      </right>
      <top/>
      <bottom style="thick">
        <color theme="0"/>
      </bottom>
      <diagonal/>
    </border>
    <border>
      <left style="dotted">
        <color theme="0"/>
      </left>
      <right style="dotted">
        <color theme="0"/>
      </right>
      <top/>
      <bottom style="thick">
        <color theme="0"/>
      </bottom>
      <diagonal/>
    </border>
    <border>
      <left style="dotted">
        <color theme="0"/>
      </left>
      <right/>
      <top/>
      <bottom/>
      <diagonal/>
    </border>
    <border>
      <left style="medium">
        <color auto="1"/>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rgb="FFBFBFBF"/>
      </top>
      <bottom/>
      <diagonal/>
    </border>
    <border>
      <left style="medium">
        <color theme="0" tint="-0.499984740745262"/>
      </left>
      <right style="dotted">
        <color theme="1"/>
      </right>
      <top style="medium">
        <color theme="0" tint="-0.499984740745262"/>
      </top>
      <bottom style="dotted">
        <color theme="1"/>
      </bottom>
      <diagonal/>
    </border>
    <border>
      <left style="dotted">
        <color theme="1"/>
      </left>
      <right style="dotted">
        <color theme="1"/>
      </right>
      <top style="medium">
        <color theme="0" tint="-0.499984740745262"/>
      </top>
      <bottom style="dotted">
        <color theme="1"/>
      </bottom>
      <diagonal/>
    </border>
    <border>
      <left style="dotted">
        <color theme="1"/>
      </left>
      <right style="medium">
        <color theme="0" tint="-0.499984740745262"/>
      </right>
      <top style="medium">
        <color theme="0" tint="-0.499984740745262"/>
      </top>
      <bottom style="dotted">
        <color theme="1"/>
      </bottom>
      <diagonal/>
    </border>
    <border>
      <left style="medium">
        <color theme="0" tint="-0.499984740745262"/>
      </left>
      <right style="dotted">
        <color theme="1"/>
      </right>
      <top style="dotted">
        <color theme="1"/>
      </top>
      <bottom style="dotted">
        <color theme="1"/>
      </bottom>
      <diagonal/>
    </border>
    <border>
      <left style="dotted">
        <color theme="1"/>
      </left>
      <right style="dotted">
        <color theme="1"/>
      </right>
      <top style="dotted">
        <color theme="1"/>
      </top>
      <bottom style="dotted">
        <color theme="1"/>
      </bottom>
      <diagonal/>
    </border>
    <border>
      <left style="dotted">
        <color theme="1"/>
      </left>
      <right style="medium">
        <color theme="0" tint="-0.499984740745262"/>
      </right>
      <top style="dotted">
        <color theme="1"/>
      </top>
      <bottom style="dotted">
        <color theme="1"/>
      </bottom>
      <diagonal/>
    </border>
    <border>
      <left/>
      <right/>
      <top style="thin">
        <color theme="4" tint="0.39997558519241921"/>
      </top>
      <bottom/>
      <diagonal/>
    </border>
    <border>
      <left style="thin">
        <color rgb="FFBFBFBF"/>
      </left>
      <right style="thin">
        <color rgb="FFBFBFBF"/>
      </right>
      <top style="medium">
        <color rgb="FFFFFFFF"/>
      </top>
      <bottom style="medium">
        <color rgb="FFBFBFBF"/>
      </bottom>
      <diagonal/>
    </border>
    <border>
      <left style="medium">
        <color rgb="FFBFBFBF"/>
      </left>
      <right style="medium">
        <color rgb="FFBFBFBF"/>
      </right>
      <top style="medium">
        <color rgb="FFBFBFBF"/>
      </top>
      <bottom/>
      <diagonal/>
    </border>
    <border>
      <left style="thin">
        <color rgb="FFBFBFBF"/>
      </left>
      <right style="thin">
        <color rgb="FFBFBFBF"/>
      </right>
      <top style="medium">
        <color rgb="FFFFFFFF"/>
      </top>
      <bottom/>
      <diagonal/>
    </border>
    <border>
      <left style="thin">
        <color indexed="64"/>
      </left>
      <right/>
      <top style="thin">
        <color theme="4" tint="0.39997558519241921"/>
      </top>
      <bottom/>
      <diagonal/>
    </border>
    <border>
      <left/>
      <right style="thin">
        <color indexed="64"/>
      </right>
      <top style="thin">
        <color theme="4" tint="0.39997558519241921"/>
      </top>
      <bottom/>
      <diagonal/>
    </border>
    <border>
      <left style="dotted">
        <color theme="0"/>
      </left>
      <right/>
      <top style="thick">
        <color theme="0"/>
      </top>
      <bottom/>
      <diagonal/>
    </border>
    <border>
      <left/>
      <right/>
      <top style="thick">
        <color theme="0"/>
      </top>
      <bottom/>
      <diagonal/>
    </border>
    <border>
      <left/>
      <right style="dotted">
        <color theme="0"/>
      </right>
      <top style="thick">
        <color theme="0"/>
      </top>
      <bottom/>
      <diagonal/>
    </border>
    <border>
      <left style="dotted">
        <color auto="1"/>
      </left>
      <right style="dotted">
        <color auto="1"/>
      </right>
      <top style="dotted">
        <color auto="1"/>
      </top>
      <bottom style="dotted">
        <color auto="1"/>
      </bottom>
      <diagonal/>
    </border>
    <border>
      <left style="medium">
        <color indexed="64"/>
      </left>
      <right style="dotted">
        <color auto="1"/>
      </right>
      <top style="medium">
        <color indexed="64"/>
      </top>
      <bottom style="dotted">
        <color auto="1"/>
      </bottom>
      <diagonal/>
    </border>
    <border>
      <left style="dotted">
        <color auto="1"/>
      </left>
      <right style="dotted">
        <color auto="1"/>
      </right>
      <top style="medium">
        <color indexed="64"/>
      </top>
      <bottom style="dotted">
        <color auto="1"/>
      </bottom>
      <diagonal/>
    </border>
    <border>
      <left style="dotted">
        <color auto="1"/>
      </left>
      <right style="medium">
        <color indexed="64"/>
      </right>
      <top style="medium">
        <color indexed="64"/>
      </top>
      <bottom style="dotted">
        <color auto="1"/>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medium">
        <color indexed="64"/>
      </left>
      <right style="dotted">
        <color auto="1"/>
      </right>
      <top style="dotted">
        <color auto="1"/>
      </top>
      <bottom style="medium">
        <color indexed="64"/>
      </bottom>
      <diagonal/>
    </border>
    <border>
      <left style="dotted">
        <color auto="1"/>
      </left>
      <right style="dotted">
        <color auto="1"/>
      </right>
      <top style="dotted">
        <color auto="1"/>
      </top>
      <bottom style="medium">
        <color indexed="64"/>
      </bottom>
      <diagonal/>
    </border>
    <border>
      <left style="dotted">
        <color auto="1"/>
      </left>
      <right style="medium">
        <color indexed="64"/>
      </right>
      <top style="dotted">
        <color auto="1"/>
      </top>
      <bottom style="medium">
        <color indexed="64"/>
      </bottom>
      <diagonal/>
    </border>
    <border>
      <left style="medium">
        <color indexed="64"/>
      </left>
      <right style="thin">
        <color indexed="64"/>
      </right>
      <top style="medium">
        <color indexed="64"/>
      </top>
      <bottom/>
      <diagonal/>
    </border>
    <border>
      <left/>
      <right style="dotted">
        <color auto="1"/>
      </right>
      <top style="medium">
        <color indexed="64"/>
      </top>
      <bottom style="medium">
        <color indexed="64"/>
      </bottom>
      <diagonal/>
    </border>
    <border>
      <left style="dotted">
        <color auto="1"/>
      </left>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dotted">
        <color auto="1"/>
      </right>
      <top style="dotted">
        <color auto="1"/>
      </top>
      <bottom/>
      <diagonal/>
    </border>
    <border>
      <left style="dotted">
        <color auto="1"/>
      </left>
      <right style="medium">
        <color indexed="64"/>
      </right>
      <top style="dotted">
        <color auto="1"/>
      </top>
      <bottom/>
      <diagonal/>
    </border>
    <border>
      <left style="thin">
        <color indexed="64"/>
      </left>
      <right style="thin">
        <color indexed="64"/>
      </right>
      <top/>
      <bottom style="thin">
        <color rgb="FF000000"/>
      </bottom>
      <diagonal/>
    </border>
    <border>
      <left/>
      <right style="thin">
        <color indexed="64"/>
      </right>
      <top style="medium">
        <color indexed="64"/>
      </top>
      <bottom style="thin">
        <color indexed="64"/>
      </bottom>
      <diagonal/>
    </border>
  </borders>
  <cellStyleXfs count="8">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28" fillId="0" borderId="0"/>
    <xf numFmtId="0" fontId="30" fillId="0" borderId="0" applyNumberFormat="0" applyFill="0" applyBorder="0" applyAlignment="0" applyProtection="0"/>
    <xf numFmtId="0" fontId="1" fillId="0" borderId="0"/>
  </cellStyleXfs>
  <cellXfs count="338">
    <xf numFmtId="0" fontId="0" fillId="0" borderId="0" xfId="0"/>
    <xf numFmtId="0" fontId="0" fillId="8" borderId="0" xfId="0" applyFill="1"/>
    <xf numFmtId="0" fontId="2" fillId="0" borderId="0" xfId="0" applyFont="1" applyAlignment="1">
      <alignment wrapText="1"/>
    </xf>
    <xf numFmtId="0" fontId="5" fillId="3" borderId="1" xfId="0" applyFont="1" applyFill="1" applyBorder="1" applyAlignment="1">
      <alignment horizontal="center" vertical="center"/>
    </xf>
    <xf numFmtId="0" fontId="5" fillId="7" borderId="1" xfId="0" applyFont="1" applyFill="1" applyBorder="1" applyAlignment="1">
      <alignment horizontal="center" vertical="center"/>
    </xf>
    <xf numFmtId="0" fontId="8" fillId="10" borderId="1" xfId="0" applyFont="1" applyFill="1" applyBorder="1" applyAlignment="1">
      <alignment horizontal="center" vertical="center"/>
    </xf>
    <xf numFmtId="0" fontId="0" fillId="12" borderId="1" xfId="0" applyFill="1" applyBorder="1" applyAlignment="1" applyProtection="1">
      <alignment horizontal="center"/>
      <protection locked="0"/>
    </xf>
    <xf numFmtId="0" fontId="2" fillId="8" borderId="0" xfId="0" applyFont="1" applyFill="1" applyAlignment="1">
      <alignment wrapText="1"/>
    </xf>
    <xf numFmtId="0" fontId="9" fillId="2" borderId="22" xfId="0" applyFont="1" applyFill="1" applyBorder="1" applyAlignment="1">
      <alignment horizontal="center" vertical="center" wrapText="1" readingOrder="2"/>
    </xf>
    <xf numFmtId="0" fontId="9" fillId="6" borderId="23" xfId="0" applyFont="1" applyFill="1" applyBorder="1" applyAlignment="1">
      <alignment horizontal="center" vertical="center" wrapText="1" readingOrder="2"/>
    </xf>
    <xf numFmtId="1" fontId="9" fillId="6" borderId="23" xfId="0" applyNumberFormat="1" applyFont="1" applyFill="1" applyBorder="1" applyAlignment="1">
      <alignment horizontal="center" vertical="center" wrapText="1" readingOrder="2"/>
    </xf>
    <xf numFmtId="0" fontId="5" fillId="11" borderId="7" xfId="0" applyFont="1" applyFill="1" applyBorder="1" applyAlignment="1">
      <alignment horizontal="center" vertical="center"/>
    </xf>
    <xf numFmtId="0" fontId="2" fillId="4" borderId="24" xfId="0" applyFont="1" applyFill="1" applyBorder="1" applyAlignment="1">
      <alignment wrapText="1"/>
    </xf>
    <xf numFmtId="0" fontId="0" fillId="12" borderId="27" xfId="0" applyFill="1" applyBorder="1" applyAlignment="1" applyProtection="1">
      <alignment horizontal="center"/>
      <protection locked="0"/>
    </xf>
    <xf numFmtId="0" fontId="2" fillId="0" borderId="5" xfId="0" applyFont="1" applyBorder="1" applyProtection="1">
      <protection locked="0"/>
    </xf>
    <xf numFmtId="0" fontId="2" fillId="0" borderId="11" xfId="0" applyFont="1" applyBorder="1" applyProtection="1">
      <protection locked="0"/>
    </xf>
    <xf numFmtId="9" fontId="0" fillId="12" borderId="12" xfId="0" applyNumberFormat="1" applyFill="1" applyBorder="1" applyAlignment="1" applyProtection="1">
      <alignment horizontal="center"/>
      <protection locked="0"/>
    </xf>
    <xf numFmtId="0" fontId="2" fillId="0" borderId="6" xfId="0" applyFont="1" applyBorder="1" applyProtection="1">
      <protection locked="0"/>
    </xf>
    <xf numFmtId="0" fontId="2" fillId="0" borderId="12" xfId="0" applyFont="1" applyBorder="1" applyProtection="1">
      <protection locked="0"/>
    </xf>
    <xf numFmtId="0" fontId="2" fillId="15" borderId="0" xfId="0" applyFont="1" applyFill="1"/>
    <xf numFmtId="0" fontId="2" fillId="15" borderId="0" xfId="0" applyFont="1" applyFill="1" applyAlignment="1">
      <alignment horizontal="center" vertical="center" wrapText="1"/>
    </xf>
    <xf numFmtId="0" fontId="2" fillId="15" borderId="0" xfId="0" applyFont="1" applyFill="1" applyAlignment="1">
      <alignment vertical="center" wrapText="1"/>
    </xf>
    <xf numFmtId="0" fontId="6" fillId="2" borderId="1" xfId="0" applyFont="1" applyFill="1" applyBorder="1" applyAlignment="1">
      <alignment horizontal="center" vertical="center" wrapText="1"/>
    </xf>
    <xf numFmtId="0" fontId="5" fillId="7" borderId="6" xfId="0" applyFont="1" applyFill="1" applyBorder="1" applyAlignment="1">
      <alignment horizontal="center" vertical="center"/>
    </xf>
    <xf numFmtId="0" fontId="4" fillId="3" borderId="5" xfId="0" applyFont="1" applyFill="1" applyBorder="1" applyAlignment="1">
      <alignment horizontal="center" vertical="center"/>
    </xf>
    <xf numFmtId="0" fontId="6" fillId="6" borderId="1" xfId="0" applyFont="1" applyFill="1" applyBorder="1" applyAlignment="1">
      <alignment horizontal="right" vertical="center" wrapText="1" indent="1"/>
    </xf>
    <xf numFmtId="0" fontId="6" fillId="6" borderId="27" xfId="0" applyFont="1" applyFill="1" applyBorder="1" applyAlignment="1">
      <alignment horizontal="right" vertical="center" wrapText="1" indent="1"/>
    </xf>
    <xf numFmtId="0" fontId="6" fillId="6" borderId="11" xfId="0" applyFont="1" applyFill="1" applyBorder="1" applyAlignment="1">
      <alignment horizontal="center" vertical="center" wrapText="1"/>
    </xf>
    <xf numFmtId="164" fontId="6" fillId="6" borderId="27" xfId="0" applyNumberFormat="1" applyFont="1" applyFill="1" applyBorder="1" applyAlignment="1">
      <alignment horizontal="right" vertical="center" wrapText="1" indent="1"/>
    </xf>
    <xf numFmtId="0" fontId="6" fillId="6" borderId="1" xfId="0" applyFont="1" applyFill="1" applyBorder="1" applyAlignment="1">
      <alignment horizontal="center" vertical="center" wrapText="1"/>
    </xf>
    <xf numFmtId="164" fontId="6" fillId="6" borderId="1" xfId="2" applyNumberFormat="1" applyFont="1" applyFill="1" applyBorder="1" applyAlignment="1">
      <alignment horizontal="center" vertical="center" wrapText="1"/>
    </xf>
    <xf numFmtId="0" fontId="6" fillId="6" borderId="5"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6" fillId="13" borderId="5" xfId="0" applyFont="1" applyFill="1" applyBorder="1" applyAlignment="1">
      <alignment horizontal="center" vertical="center" wrapText="1"/>
    </xf>
    <xf numFmtId="0" fontId="6" fillId="13" borderId="11" xfId="0" applyFont="1" applyFill="1" applyBorder="1" applyAlignment="1">
      <alignment horizontal="center" vertical="center" wrapText="1"/>
    </xf>
    <xf numFmtId="0" fontId="2" fillId="6" borderId="0" xfId="0" applyFont="1" applyFill="1"/>
    <xf numFmtId="0" fontId="2" fillId="6" borderId="0" xfId="0" applyFont="1" applyFill="1" applyAlignment="1">
      <alignment horizontal="right"/>
    </xf>
    <xf numFmtId="0" fontId="2" fillId="2" borderId="9" xfId="1" applyFont="1" applyFill="1" applyBorder="1"/>
    <xf numFmtId="0" fontId="2" fillId="0" borderId="10" xfId="0" applyFont="1" applyBorder="1"/>
    <xf numFmtId="0" fontId="2" fillId="0" borderId="15" xfId="0" applyFont="1" applyBorder="1"/>
    <xf numFmtId="0" fontId="2" fillId="0" borderId="18" xfId="0" applyFont="1" applyBorder="1"/>
    <xf numFmtId="0" fontId="13" fillId="7" borderId="3" xfId="0" applyFont="1" applyFill="1" applyBorder="1" applyAlignment="1">
      <alignment horizontal="center" vertical="center" wrapText="1"/>
    </xf>
    <xf numFmtId="0" fontId="2" fillId="2" borderId="8" xfId="0" applyFont="1" applyFill="1" applyBorder="1"/>
    <xf numFmtId="0" fontId="2" fillId="2" borderId="14" xfId="0" applyFont="1" applyFill="1" applyBorder="1"/>
    <xf numFmtId="0" fontId="2" fillId="2" borderId="16" xfId="0" applyFont="1" applyFill="1" applyBorder="1"/>
    <xf numFmtId="0" fontId="8" fillId="10" borderId="1" xfId="0" applyFont="1" applyFill="1" applyBorder="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right" vertical="center" wrapText="1" indent="1"/>
    </xf>
    <xf numFmtId="0" fontId="2" fillId="0" borderId="6" xfId="0" applyFont="1" applyBorder="1" applyAlignment="1">
      <alignment wrapText="1"/>
    </xf>
    <xf numFmtId="0" fontId="2" fillId="0" borderId="12" xfId="0" applyFont="1" applyBorder="1" applyAlignment="1">
      <alignment wrapText="1"/>
    </xf>
    <xf numFmtId="164" fontId="6" fillId="6" borderId="27" xfId="0" applyNumberFormat="1" applyFont="1" applyFill="1" applyBorder="1" applyAlignment="1">
      <alignment horizontal="right" vertical="center" wrapText="1"/>
    </xf>
    <xf numFmtId="0" fontId="17" fillId="8" borderId="0" xfId="0" applyFont="1" applyFill="1"/>
    <xf numFmtId="0" fontId="6" fillId="6" borderId="6"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3" fillId="14" borderId="24" xfId="0" applyFont="1" applyFill="1" applyBorder="1" applyAlignment="1">
      <alignment wrapText="1"/>
    </xf>
    <xf numFmtId="1" fontId="0" fillId="8" borderId="0" xfId="0" applyNumberFormat="1" applyFill="1"/>
    <xf numFmtId="0" fontId="2" fillId="0" borderId="0" xfId="0" applyFont="1"/>
    <xf numFmtId="0" fontId="21" fillId="8" borderId="0" xfId="0" applyFont="1" applyFill="1"/>
    <xf numFmtId="0" fontId="22" fillId="7" borderId="41" xfId="0" applyFont="1" applyFill="1" applyBorder="1" applyAlignment="1">
      <alignment horizontal="center" vertical="center" wrapText="1"/>
    </xf>
    <xf numFmtId="0" fontId="21" fillId="2" borderId="39" xfId="0" applyFont="1" applyFill="1" applyBorder="1"/>
    <xf numFmtId="0" fontId="21" fillId="2" borderId="1" xfId="0" applyFont="1" applyFill="1" applyBorder="1" applyAlignment="1">
      <alignment readingOrder="2"/>
    </xf>
    <xf numFmtId="0" fontId="21" fillId="2" borderId="1" xfId="0" applyFont="1" applyFill="1" applyBorder="1"/>
    <xf numFmtId="0" fontId="21" fillId="2" borderId="1" xfId="0" applyFont="1" applyFill="1" applyBorder="1" applyAlignment="1">
      <alignment wrapText="1"/>
    </xf>
    <xf numFmtId="0" fontId="21" fillId="2" borderId="43" xfId="0" applyFont="1" applyFill="1" applyBorder="1"/>
    <xf numFmtId="0" fontId="21" fillId="2" borderId="26" xfId="0" applyFont="1" applyFill="1" applyBorder="1"/>
    <xf numFmtId="9" fontId="0" fillId="8" borderId="0" xfId="0" applyNumberFormat="1" applyFill="1" applyAlignment="1">
      <alignment horizontal="center" vertical="center"/>
    </xf>
    <xf numFmtId="165" fontId="0" fillId="8" borderId="0" xfId="0" applyNumberFormat="1" applyFill="1" applyAlignment="1">
      <alignment horizontal="center" vertical="center"/>
    </xf>
    <xf numFmtId="1" fontId="9" fillId="6" borderId="47" xfId="0" applyNumberFormat="1" applyFont="1" applyFill="1" applyBorder="1" applyAlignment="1">
      <alignment horizontal="center" vertical="center" wrapText="1" readingOrder="2"/>
    </xf>
    <xf numFmtId="0" fontId="0" fillId="7" borderId="49" xfId="0" applyFill="1" applyBorder="1"/>
    <xf numFmtId="0" fontId="23" fillId="7" borderId="51" xfId="0" applyFont="1" applyFill="1" applyBorder="1" applyAlignment="1">
      <alignment horizontal="center" vertical="center" wrapText="1"/>
    </xf>
    <xf numFmtId="0" fontId="23" fillId="7" borderId="52" xfId="0" applyFont="1" applyFill="1" applyBorder="1" applyAlignment="1">
      <alignment horizontal="center" vertical="center" wrapText="1"/>
    </xf>
    <xf numFmtId="0" fontId="23" fillId="18" borderId="52" xfId="0" applyFont="1" applyFill="1" applyBorder="1" applyAlignment="1">
      <alignment horizontal="center" vertical="center" wrapText="1"/>
    </xf>
    <xf numFmtId="0" fontId="21" fillId="2" borderId="7" xfId="0" applyFont="1" applyFill="1" applyBorder="1"/>
    <xf numFmtId="0" fontId="23" fillId="7" borderId="53" xfId="0" applyFont="1" applyFill="1" applyBorder="1" applyAlignment="1">
      <alignment horizontal="center" vertical="center" wrapText="1"/>
    </xf>
    <xf numFmtId="0" fontId="2" fillId="2" borderId="29" xfId="0" applyFont="1" applyFill="1" applyBorder="1"/>
    <xf numFmtId="0" fontId="2" fillId="2" borderId="30" xfId="0" applyFont="1" applyFill="1" applyBorder="1"/>
    <xf numFmtId="0" fontId="2" fillId="2" borderId="31" xfId="0" applyFont="1" applyFill="1" applyBorder="1"/>
    <xf numFmtId="0" fontId="2" fillId="2" borderId="32" xfId="0" applyFont="1" applyFill="1" applyBorder="1"/>
    <xf numFmtId="0" fontId="2" fillId="2" borderId="0" xfId="0" applyFont="1" applyFill="1"/>
    <xf numFmtId="0" fontId="2" fillId="2" borderId="33" xfId="0" applyFont="1" applyFill="1" applyBorder="1"/>
    <xf numFmtId="0" fontId="2" fillId="2" borderId="24" xfId="0" applyFont="1" applyFill="1" applyBorder="1" applyAlignment="1" applyProtection="1">
      <alignment horizontal="right" indent="2"/>
      <protection locked="0"/>
    </xf>
    <xf numFmtId="0" fontId="2" fillId="2" borderId="34" xfId="0" applyFont="1" applyFill="1" applyBorder="1"/>
    <xf numFmtId="0" fontId="2" fillId="2" borderId="35" xfId="0" applyFont="1" applyFill="1" applyBorder="1"/>
    <xf numFmtId="0" fontId="2" fillId="2" borderId="36" xfId="0" applyFont="1" applyFill="1" applyBorder="1"/>
    <xf numFmtId="4" fontId="2" fillId="2" borderId="24" xfId="2" applyNumberFormat="1" applyFont="1" applyFill="1" applyBorder="1" applyAlignment="1">
      <alignment horizontal="center" vertical="center"/>
    </xf>
    <xf numFmtId="0" fontId="2" fillId="2" borderId="0" xfId="0" applyFont="1" applyFill="1" applyAlignment="1">
      <alignment wrapText="1"/>
    </xf>
    <xf numFmtId="4" fontId="2" fillId="2" borderId="0" xfId="2" applyNumberFormat="1" applyFont="1" applyFill="1" applyBorder="1" applyAlignment="1">
      <alignment horizontal="center" vertical="center"/>
    </xf>
    <xf numFmtId="4" fontId="2" fillId="17" borderId="24" xfId="2" applyNumberFormat="1" applyFont="1" applyFill="1" applyBorder="1" applyAlignment="1">
      <alignment horizontal="center" vertical="center"/>
    </xf>
    <xf numFmtId="0" fontId="5" fillId="7" borderId="54" xfId="0" applyFont="1" applyFill="1" applyBorder="1" applyAlignment="1">
      <alignment horizontal="center" vertical="center"/>
    </xf>
    <xf numFmtId="0" fontId="5" fillId="7" borderId="55" xfId="0" applyFont="1" applyFill="1" applyBorder="1" applyAlignment="1">
      <alignment horizontal="center" vertical="center"/>
    </xf>
    <xf numFmtId="0" fontId="5" fillId="7" borderId="1" xfId="0" applyFont="1" applyFill="1" applyBorder="1" applyAlignment="1">
      <alignment horizontal="center" vertical="center" wrapText="1"/>
    </xf>
    <xf numFmtId="0" fontId="2" fillId="0" borderId="6"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3" fillId="7" borderId="49" xfId="0" applyFont="1" applyFill="1" applyBorder="1" applyAlignment="1">
      <alignment vertical="center" wrapText="1"/>
    </xf>
    <xf numFmtId="0" fontId="23" fillId="7" borderId="52" xfId="0" applyFont="1" applyFill="1" applyBorder="1" applyAlignment="1">
      <alignment vertical="center" wrapText="1"/>
    </xf>
    <xf numFmtId="9" fontId="2" fillId="15" borderId="0" xfId="0" applyNumberFormat="1" applyFont="1" applyFill="1"/>
    <xf numFmtId="9" fontId="2" fillId="15" borderId="0" xfId="0" applyNumberFormat="1" applyFont="1" applyFill="1" applyAlignment="1">
      <alignment horizontal="center" vertical="center" wrapText="1"/>
    </xf>
    <xf numFmtId="0" fontId="0" fillId="19" borderId="0" xfId="0" applyFill="1" applyAlignment="1">
      <alignment vertical="center"/>
    </xf>
    <xf numFmtId="0" fontId="0" fillId="8" borderId="0" xfId="0" applyFill="1" applyAlignment="1">
      <alignment vertical="center"/>
    </xf>
    <xf numFmtId="0" fontId="2" fillId="2" borderId="60" xfId="0" applyFont="1" applyFill="1" applyBorder="1" applyAlignment="1">
      <alignment horizontal="center" vertical="center" wrapText="1" readingOrder="2"/>
    </xf>
    <xf numFmtId="0" fontId="2" fillId="0" borderId="61" xfId="0" applyFont="1" applyBorder="1" applyAlignment="1">
      <alignment horizontal="center" vertical="center" wrapText="1" readingOrder="2"/>
    </xf>
    <xf numFmtId="0" fontId="2" fillId="0" borderId="62" xfId="0" applyFont="1" applyBorder="1" applyAlignment="1">
      <alignment horizontal="center" vertical="center" wrapText="1" readingOrder="2"/>
    </xf>
    <xf numFmtId="0" fontId="2" fillId="0" borderId="60" xfId="0" applyFont="1" applyBorder="1" applyAlignment="1">
      <alignment horizontal="center" vertical="center" wrapText="1" readingOrder="2"/>
    </xf>
    <xf numFmtId="0" fontId="2" fillId="20" borderId="62" xfId="0" applyFont="1" applyFill="1" applyBorder="1" applyAlignment="1">
      <alignment horizontal="center" vertical="center" wrapText="1" readingOrder="2"/>
    </xf>
    <xf numFmtId="0" fontId="5" fillId="7" borderId="60" xfId="0" applyFont="1" applyFill="1" applyBorder="1" applyAlignment="1">
      <alignment horizontal="center" vertical="center" readingOrder="2"/>
    </xf>
    <xf numFmtId="0" fontId="5" fillId="5" borderId="60" xfId="0" applyFont="1" applyFill="1" applyBorder="1" applyAlignment="1">
      <alignment horizontal="center" vertical="center" readingOrder="2"/>
    </xf>
    <xf numFmtId="0" fontId="5" fillId="5" borderId="61" xfId="0" applyFont="1" applyFill="1" applyBorder="1" applyAlignment="1">
      <alignment horizontal="center" vertical="center" readingOrder="2"/>
    </xf>
    <xf numFmtId="0" fontId="5" fillId="5" borderId="61" xfId="0" applyFont="1" applyFill="1" applyBorder="1" applyAlignment="1">
      <alignment horizontal="center" vertical="center" wrapText="1" readingOrder="2"/>
    </xf>
    <xf numFmtId="0" fontId="5" fillId="5" borderId="62" xfId="0" applyFont="1" applyFill="1" applyBorder="1" applyAlignment="1">
      <alignment horizontal="center" vertical="center" wrapText="1" readingOrder="2"/>
    </xf>
    <xf numFmtId="0" fontId="3" fillId="7" borderId="0" xfId="0" applyFont="1" applyFill="1" applyAlignment="1">
      <alignment vertical="center"/>
    </xf>
    <xf numFmtId="1" fontId="24" fillId="6" borderId="23" xfId="0" applyNumberFormat="1" applyFont="1" applyFill="1" applyBorder="1" applyAlignment="1">
      <alignment horizontal="center" vertical="center" wrapText="1" readingOrder="2"/>
    </xf>
    <xf numFmtId="0" fontId="2" fillId="0" borderId="5" xfId="0" applyFont="1" applyBorder="1" applyAlignment="1" applyProtection="1">
      <alignment horizontal="center" readingOrder="2"/>
      <protection locked="0"/>
    </xf>
    <xf numFmtId="9" fontId="9" fillId="6" borderId="47" xfId="3" applyFont="1" applyFill="1" applyBorder="1" applyAlignment="1">
      <alignment horizontal="center" vertical="center" wrapText="1" readingOrder="2"/>
    </xf>
    <xf numFmtId="9" fontId="9" fillId="6" borderId="23" xfId="3" applyFont="1" applyFill="1" applyBorder="1" applyAlignment="1">
      <alignment horizontal="center" vertical="center" wrapText="1" readingOrder="2"/>
    </xf>
    <xf numFmtId="0" fontId="9" fillId="2" borderId="65" xfId="0" applyFont="1" applyFill="1" applyBorder="1" applyAlignment="1">
      <alignment horizontal="center" vertical="center" wrapText="1" readingOrder="2"/>
    </xf>
    <xf numFmtId="1" fontId="9" fillId="6" borderId="66" xfId="0" applyNumberFormat="1" applyFont="1" applyFill="1" applyBorder="1" applyAlignment="1">
      <alignment horizontal="center" vertical="center" wrapText="1" readingOrder="2"/>
    </xf>
    <xf numFmtId="0" fontId="5" fillId="7" borderId="45" xfId="0" applyFont="1" applyFill="1" applyBorder="1" applyAlignment="1">
      <alignment horizontal="center" vertical="center"/>
    </xf>
    <xf numFmtId="0" fontId="5" fillId="7" borderId="46" xfId="0" applyFont="1" applyFill="1" applyBorder="1" applyAlignment="1">
      <alignment horizontal="center" vertical="center"/>
    </xf>
    <xf numFmtId="1" fontId="9" fillId="6" borderId="64" xfId="0" applyNumberFormat="1" applyFont="1" applyFill="1" applyBorder="1" applyAlignment="1">
      <alignment horizontal="center" vertical="center" wrapText="1" readingOrder="2"/>
    </xf>
    <xf numFmtId="0" fontId="5" fillId="7" borderId="61" xfId="0" applyFont="1" applyFill="1" applyBorder="1" applyAlignment="1">
      <alignment horizontal="center" vertical="center" wrapText="1" readingOrder="2"/>
    </xf>
    <xf numFmtId="0" fontId="5" fillId="7" borderId="62" xfId="0" applyFont="1" applyFill="1" applyBorder="1" applyAlignment="1">
      <alignment horizontal="center" vertical="center" wrapText="1" readingOrder="2"/>
    </xf>
    <xf numFmtId="0" fontId="21" fillId="2" borderId="7" xfId="0" applyFont="1" applyFill="1" applyBorder="1" applyAlignment="1">
      <alignment horizontal="center"/>
    </xf>
    <xf numFmtId="0" fontId="3" fillId="18" borderId="73" xfId="0" applyFont="1" applyFill="1" applyBorder="1" applyAlignment="1">
      <alignment horizontal="center" vertical="center"/>
    </xf>
    <xf numFmtId="0" fontId="3" fillId="18" borderId="74" xfId="0" applyFont="1" applyFill="1" applyBorder="1" applyAlignment="1">
      <alignment horizontal="center" vertical="center"/>
    </xf>
    <xf numFmtId="0" fontId="25" fillId="22" borderId="74" xfId="0" applyFont="1" applyFill="1" applyBorder="1" applyAlignment="1">
      <alignment horizontal="center" vertical="center"/>
    </xf>
    <xf numFmtId="0" fontId="25" fillId="23" borderId="74" xfId="0" applyFont="1" applyFill="1" applyBorder="1" applyAlignment="1">
      <alignment horizontal="center" vertical="center"/>
    </xf>
    <xf numFmtId="0" fontId="25" fillId="24" borderId="75" xfId="0" applyFont="1" applyFill="1" applyBorder="1" applyAlignment="1">
      <alignment horizontal="center" vertical="center"/>
    </xf>
    <xf numFmtId="0" fontId="2" fillId="13" borderId="72" xfId="0" applyFont="1" applyFill="1" applyBorder="1" applyAlignment="1">
      <alignment horizontal="center" vertical="center" wrapText="1" readingOrder="1"/>
    </xf>
    <xf numFmtId="0" fontId="2" fillId="0" borderId="72" xfId="0" applyFont="1" applyBorder="1" applyAlignment="1">
      <alignment horizontal="center" vertical="center" wrapText="1"/>
    </xf>
    <xf numFmtId="0" fontId="2" fillId="0" borderId="77" xfId="0" applyFont="1" applyBorder="1" applyAlignment="1">
      <alignment horizontal="center" vertical="center" wrapText="1"/>
    </xf>
    <xf numFmtId="0" fontId="2" fillId="13" borderId="72" xfId="0" applyFont="1" applyFill="1" applyBorder="1" applyAlignment="1">
      <alignment horizontal="center" vertical="center" wrapText="1"/>
    </xf>
    <xf numFmtId="0" fontId="2" fillId="13" borderId="79" xfId="0" applyFont="1" applyFill="1" applyBorder="1" applyAlignment="1">
      <alignment horizontal="center" vertical="center" wrapText="1"/>
    </xf>
    <xf numFmtId="0" fontId="2" fillId="0" borderId="79" xfId="0" applyFont="1" applyBorder="1" applyAlignment="1">
      <alignment horizontal="center" vertical="center" wrapText="1"/>
    </xf>
    <xf numFmtId="0" fontId="2" fillId="0" borderId="80" xfId="0" applyFont="1" applyBorder="1" applyAlignment="1">
      <alignment horizontal="center" vertical="center" wrapText="1"/>
    </xf>
    <xf numFmtId="0" fontId="3" fillId="7" borderId="76" xfId="0" applyFont="1" applyFill="1" applyBorder="1" applyAlignment="1">
      <alignment horizontal="center" vertical="center" wrapText="1"/>
    </xf>
    <xf numFmtId="0" fontId="3" fillId="7" borderId="78" xfId="0" applyFont="1" applyFill="1" applyBorder="1" applyAlignment="1">
      <alignment horizontal="center" vertical="center" wrapText="1"/>
    </xf>
    <xf numFmtId="0" fontId="21" fillId="2" borderId="2" xfId="0" applyFont="1" applyFill="1" applyBorder="1"/>
    <xf numFmtId="0" fontId="22" fillId="7" borderId="42" xfId="0" applyFont="1" applyFill="1" applyBorder="1" applyAlignment="1">
      <alignment horizontal="center" vertical="center" wrapText="1"/>
    </xf>
    <xf numFmtId="0" fontId="21" fillId="2" borderId="25" xfId="0" applyFont="1" applyFill="1" applyBorder="1"/>
    <xf numFmtId="0" fontId="23" fillId="2" borderId="69" xfId="0" applyFont="1" applyFill="1" applyBorder="1" applyAlignment="1">
      <alignment horizontal="center" vertical="center" wrapText="1"/>
    </xf>
    <xf numFmtId="0" fontId="23" fillId="2" borderId="52" xfId="0" applyFont="1" applyFill="1" applyBorder="1" applyAlignment="1">
      <alignment horizontal="center" vertical="center" wrapText="1"/>
    </xf>
    <xf numFmtId="1" fontId="9" fillId="2" borderId="23" xfId="0" applyNumberFormat="1" applyFont="1" applyFill="1" applyBorder="1" applyAlignment="1">
      <alignment horizontal="center" vertical="center" wrapText="1" readingOrder="2"/>
    </xf>
    <xf numFmtId="0" fontId="0" fillId="2" borderId="0" xfId="0" applyFill="1"/>
    <xf numFmtId="9" fontId="0" fillId="2" borderId="0" xfId="0" applyNumberFormat="1" applyFill="1" applyAlignment="1">
      <alignment horizontal="center" vertical="center"/>
    </xf>
    <xf numFmtId="0" fontId="23" fillId="2" borderId="70" xfId="0" applyFont="1" applyFill="1" applyBorder="1" applyAlignment="1">
      <alignment horizontal="center" vertical="center" wrapText="1"/>
    </xf>
    <xf numFmtId="1" fontId="2" fillId="0" borderId="5" xfId="0" applyNumberFormat="1" applyFont="1" applyBorder="1" applyAlignment="1" applyProtection="1">
      <alignment horizontal="center"/>
      <protection locked="0"/>
    </xf>
    <xf numFmtId="1" fontId="2" fillId="0" borderId="11" xfId="0" applyNumberFormat="1" applyFont="1" applyBorder="1" applyAlignment="1" applyProtection="1">
      <alignment horizontal="center"/>
      <protection locked="0"/>
    </xf>
    <xf numFmtId="10" fontId="9" fillId="2" borderId="23" xfId="0" applyNumberFormat="1" applyFont="1" applyFill="1" applyBorder="1" applyAlignment="1">
      <alignment horizontal="center" vertical="center" wrapText="1" readingOrder="2"/>
    </xf>
    <xf numFmtId="0" fontId="6" fillId="0" borderId="5" xfId="0" applyFont="1" applyBorder="1" applyAlignment="1">
      <alignment horizontal="right" vertical="center" wrapText="1" indent="1"/>
    </xf>
    <xf numFmtId="0" fontId="6" fillId="0" borderId="11" xfId="0" applyFont="1" applyBorder="1" applyAlignment="1">
      <alignment horizontal="right" vertical="center" wrapText="1" indent="1"/>
    </xf>
    <xf numFmtId="0" fontId="8" fillId="5" borderId="5" xfId="0" applyFont="1" applyFill="1" applyBorder="1" applyAlignment="1">
      <alignment horizontal="center" vertical="center"/>
    </xf>
    <xf numFmtId="164" fontId="21" fillId="2" borderId="1" xfId="2" applyNumberFormat="1" applyFont="1" applyFill="1" applyBorder="1"/>
    <xf numFmtId="0" fontId="8" fillId="25" borderId="1" xfId="0" applyFont="1" applyFill="1" applyBorder="1" applyAlignment="1">
      <alignment horizontal="center" vertical="center"/>
    </xf>
    <xf numFmtId="0" fontId="6" fillId="2" borderId="1" xfId="0" applyFont="1" applyFill="1" applyBorder="1" applyAlignment="1">
      <alignment horizontal="right" vertical="center" wrapText="1" indent="1"/>
    </xf>
    <xf numFmtId="0" fontId="6" fillId="10" borderId="5" xfId="0" applyFont="1" applyFill="1" applyBorder="1" applyAlignment="1">
      <alignment horizontal="center" vertical="center" wrapText="1"/>
    </xf>
    <xf numFmtId="164" fontId="6" fillId="2" borderId="6" xfId="2" applyNumberFormat="1" applyFont="1" applyFill="1" applyBorder="1" applyAlignment="1">
      <alignment horizontal="right" vertical="center" wrapText="1" indent="1"/>
    </xf>
    <xf numFmtId="0" fontId="6" fillId="25" borderId="5" xfId="0" applyFont="1" applyFill="1" applyBorder="1" applyAlignment="1">
      <alignment horizontal="center" vertical="center" wrapText="1"/>
    </xf>
    <xf numFmtId="2" fontId="9" fillId="6" borderId="47" xfId="0" applyNumberFormat="1" applyFont="1" applyFill="1" applyBorder="1" applyAlignment="1">
      <alignment horizontal="center" vertical="center" wrapText="1" readingOrder="2"/>
    </xf>
    <xf numFmtId="0" fontId="21" fillId="2" borderId="1" xfId="0" applyFont="1" applyFill="1" applyBorder="1" applyAlignment="1">
      <alignment horizontal="center" readingOrder="2"/>
    </xf>
    <xf numFmtId="0" fontId="21" fillId="2" borderId="39" xfId="0" applyFont="1" applyFill="1" applyBorder="1" applyAlignment="1">
      <alignment horizontal="center"/>
    </xf>
    <xf numFmtId="43" fontId="21" fillId="2" borderId="7" xfId="0" applyNumberFormat="1" applyFont="1" applyFill="1" applyBorder="1"/>
    <xf numFmtId="0" fontId="22" fillId="7" borderId="3" xfId="0" applyFont="1" applyFill="1" applyBorder="1" applyAlignment="1">
      <alignment horizontal="center" vertical="center" wrapText="1"/>
    </xf>
    <xf numFmtId="0" fontId="22" fillId="7" borderId="13" xfId="0" applyFont="1" applyFill="1" applyBorder="1" applyAlignment="1">
      <alignment horizontal="center" vertical="center" wrapText="1"/>
    </xf>
    <xf numFmtId="0" fontId="21" fillId="2" borderId="5" xfId="0" applyFont="1" applyFill="1" applyBorder="1" applyAlignment="1">
      <alignment horizontal="center"/>
    </xf>
    <xf numFmtId="0" fontId="21" fillId="2" borderId="5" xfId="0" applyFont="1" applyFill="1" applyBorder="1"/>
    <xf numFmtId="0" fontId="21" fillId="2" borderId="11" xfId="0" applyFont="1" applyFill="1" applyBorder="1"/>
    <xf numFmtId="0" fontId="21" fillId="2" borderId="27" xfId="0" applyFont="1" applyFill="1" applyBorder="1" applyAlignment="1">
      <alignment readingOrder="2"/>
    </xf>
    <xf numFmtId="0" fontId="23" fillId="11" borderId="52" xfId="0" applyFont="1" applyFill="1" applyBorder="1" applyAlignment="1">
      <alignment horizontal="center" vertical="center" wrapText="1"/>
    </xf>
    <xf numFmtId="2" fontId="0" fillId="8" borderId="0" xfId="0" applyNumberFormat="1" applyFill="1"/>
    <xf numFmtId="0" fontId="21" fillId="2" borderId="42" xfId="0" applyFont="1" applyFill="1" applyBorder="1"/>
    <xf numFmtId="0" fontId="22" fillId="7" borderId="16" xfId="0" applyFont="1" applyFill="1" applyBorder="1" applyAlignment="1">
      <alignment horizontal="center" vertical="center" wrapText="1"/>
    </xf>
    <xf numFmtId="0" fontId="22" fillId="7" borderId="84" xfId="0" applyFont="1" applyFill="1" applyBorder="1" applyAlignment="1">
      <alignment horizontal="center" vertical="center" wrapText="1"/>
    </xf>
    <xf numFmtId="0" fontId="22" fillId="7" borderId="85" xfId="0" applyFont="1" applyFill="1" applyBorder="1" applyAlignment="1">
      <alignment horizontal="center" vertical="center" wrapText="1"/>
    </xf>
    <xf numFmtId="0" fontId="14" fillId="13" borderId="86" xfId="0" applyFont="1" applyFill="1" applyBorder="1" applyAlignment="1">
      <alignment horizontal="center" vertical="center"/>
    </xf>
    <xf numFmtId="0" fontId="22" fillId="7" borderId="87" xfId="0" applyFont="1" applyFill="1" applyBorder="1" applyAlignment="1">
      <alignment horizontal="center" vertical="center" wrapText="1"/>
    </xf>
    <xf numFmtId="0" fontId="22" fillId="7" borderId="88" xfId="0" applyFont="1" applyFill="1" applyBorder="1" applyAlignment="1">
      <alignment horizontal="center" vertical="center" wrapText="1"/>
    </xf>
    <xf numFmtId="0" fontId="22" fillId="7" borderId="40" xfId="0" applyFont="1" applyFill="1" applyBorder="1" applyAlignment="1">
      <alignment horizontal="center" vertical="center" wrapText="1"/>
    </xf>
    <xf numFmtId="0" fontId="22" fillId="7" borderId="91" xfId="0" applyFont="1" applyFill="1" applyBorder="1" applyAlignment="1">
      <alignment horizontal="center" vertical="center" wrapText="1"/>
    </xf>
    <xf numFmtId="0" fontId="14" fillId="13" borderId="86" xfId="0" applyFont="1" applyFill="1" applyBorder="1" applyAlignment="1">
      <alignment vertical="center"/>
    </xf>
    <xf numFmtId="10" fontId="21" fillId="2" borderId="7" xfId="0" applyNumberFormat="1" applyFont="1" applyFill="1" applyBorder="1"/>
    <xf numFmtId="0" fontId="22" fillId="11" borderId="88" xfId="0" applyFont="1" applyFill="1" applyBorder="1" applyAlignment="1">
      <alignment horizontal="center" vertical="center" wrapText="1"/>
    </xf>
    <xf numFmtId="0" fontId="22" fillId="11" borderId="91" xfId="0" applyFont="1" applyFill="1" applyBorder="1" applyAlignment="1">
      <alignment horizontal="center" vertical="center" wrapText="1"/>
    </xf>
    <xf numFmtId="0" fontId="22" fillId="11" borderId="85" xfId="0" applyFont="1" applyFill="1" applyBorder="1" applyAlignment="1">
      <alignment horizontal="center" vertical="center" wrapText="1"/>
    </xf>
    <xf numFmtId="0" fontId="21" fillId="2" borderId="7" xfId="0" applyFont="1" applyFill="1" applyBorder="1" applyAlignment="1">
      <alignment horizontal="center" readingOrder="2"/>
    </xf>
    <xf numFmtId="0" fontId="21" fillId="2" borderId="7" xfId="0" applyFont="1" applyFill="1" applyBorder="1" applyAlignment="1">
      <alignment wrapText="1"/>
    </xf>
    <xf numFmtId="164" fontId="21" fillId="2" borderId="7" xfId="2" applyNumberFormat="1" applyFont="1" applyFill="1" applyBorder="1"/>
    <xf numFmtId="0" fontId="22" fillId="21" borderId="91" xfId="0" applyFont="1" applyFill="1" applyBorder="1" applyAlignment="1">
      <alignment horizontal="center" vertical="center" wrapText="1"/>
    </xf>
    <xf numFmtId="9" fontId="0" fillId="12" borderId="6" xfId="3" applyFont="1" applyFill="1" applyBorder="1" applyAlignment="1" applyProtection="1">
      <alignment horizontal="center"/>
      <protection locked="0"/>
    </xf>
    <xf numFmtId="9" fontId="0" fillId="12" borderId="12" xfId="3" applyFont="1" applyFill="1" applyBorder="1" applyAlignment="1" applyProtection="1">
      <alignment horizontal="center"/>
      <protection locked="0"/>
    </xf>
    <xf numFmtId="0" fontId="2" fillId="0" borderId="1" xfId="0" applyFont="1" applyBorder="1" applyAlignment="1" applyProtection="1">
      <alignment horizontal="center"/>
      <protection locked="0"/>
    </xf>
    <xf numFmtId="0" fontId="2" fillId="0" borderId="11" xfId="0" applyFont="1" applyBorder="1" applyAlignment="1" applyProtection="1">
      <alignment horizontal="center" readingOrder="2"/>
      <protection locked="0"/>
    </xf>
    <xf numFmtId="0" fontId="2" fillId="0" borderId="27" xfId="0" applyFont="1" applyBorder="1" applyAlignment="1" applyProtection="1">
      <alignment horizontal="center"/>
      <protection locked="0"/>
    </xf>
    <xf numFmtId="0" fontId="3" fillId="7" borderId="8" xfId="0" applyFont="1" applyFill="1" applyBorder="1" applyAlignment="1">
      <alignment horizontal="center" vertical="center"/>
    </xf>
    <xf numFmtId="0" fontId="3" fillId="7" borderId="10" xfId="0" applyFont="1" applyFill="1" applyBorder="1" applyAlignment="1">
      <alignment horizontal="center" vertical="center"/>
    </xf>
    <xf numFmtId="0" fontId="3" fillId="7" borderId="73" xfId="0" applyFont="1" applyFill="1" applyBorder="1" applyAlignment="1">
      <alignment horizontal="center" vertical="center"/>
    </xf>
    <xf numFmtId="0" fontId="3" fillId="11" borderId="78" xfId="0" applyFont="1" applyFill="1" applyBorder="1" applyAlignment="1">
      <alignment horizontal="center" vertical="center" wrapText="1"/>
    </xf>
    <xf numFmtId="0" fontId="3" fillId="7" borderId="92" xfId="0" applyFont="1" applyFill="1" applyBorder="1" applyAlignment="1">
      <alignment horizontal="center" vertical="center" wrapText="1"/>
    </xf>
    <xf numFmtId="0" fontId="2" fillId="0" borderId="9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5" fillId="7" borderId="5" xfId="0" applyFont="1" applyFill="1" applyBorder="1" applyAlignment="1">
      <alignment horizontal="center" vertical="center" wrapText="1"/>
    </xf>
    <xf numFmtId="0" fontId="5" fillId="7" borderId="6" xfId="0" applyFont="1" applyFill="1" applyBorder="1" applyAlignment="1">
      <alignment horizontal="center" vertical="center" wrapText="1"/>
    </xf>
    <xf numFmtId="0" fontId="22" fillId="7" borderId="94" xfId="0" applyFont="1" applyFill="1" applyBorder="1" applyAlignment="1">
      <alignment horizontal="center" vertical="center" wrapText="1"/>
    </xf>
    <xf numFmtId="0" fontId="21" fillId="26" borderId="1" xfId="0" applyFont="1" applyFill="1" applyBorder="1"/>
    <xf numFmtId="0" fontId="21" fillId="2" borderId="7" xfId="0" applyFont="1" applyFill="1" applyBorder="1" applyAlignment="1">
      <alignment horizontal="center" vertical="center"/>
    </xf>
    <xf numFmtId="0" fontId="21" fillId="2" borderId="7" xfId="0" applyFont="1" applyFill="1" applyBorder="1" applyAlignment="1">
      <alignment horizontal="center" vertical="center" readingOrder="2"/>
    </xf>
    <xf numFmtId="0" fontId="29" fillId="0" borderId="6" xfId="0" applyFont="1" applyBorder="1" applyAlignment="1">
      <alignment horizontal="center" vertical="center" wrapText="1"/>
    </xf>
    <xf numFmtId="0" fontId="29" fillId="0" borderId="6" xfId="0" applyFont="1" applyBorder="1" applyAlignment="1">
      <alignment wrapText="1"/>
    </xf>
    <xf numFmtId="0" fontId="29" fillId="0" borderId="12" xfId="0" applyFont="1" applyBorder="1" applyAlignment="1">
      <alignment wrapText="1"/>
    </xf>
    <xf numFmtId="0" fontId="29" fillId="0" borderId="0" xfId="0" applyFont="1" applyAlignment="1">
      <alignment wrapText="1"/>
    </xf>
    <xf numFmtId="2" fontId="6" fillId="2" borderId="1" xfId="0" applyNumberFormat="1" applyFont="1" applyFill="1" applyBorder="1" applyAlignment="1">
      <alignment horizontal="right" vertical="center" wrapText="1" indent="1"/>
    </xf>
    <xf numFmtId="43" fontId="6" fillId="6" borderId="12" xfId="2" applyFont="1" applyFill="1" applyBorder="1" applyAlignment="1">
      <alignment horizontal="right" vertical="center" wrapText="1" indent="1"/>
    </xf>
    <xf numFmtId="14" fontId="2" fillId="2" borderId="24" xfId="0" applyNumberFormat="1" applyFont="1" applyFill="1" applyBorder="1" applyAlignment="1" applyProtection="1">
      <alignment horizontal="right" indent="2"/>
      <protection locked="0"/>
    </xf>
    <xf numFmtId="0" fontId="30" fillId="2" borderId="24" xfId="6" applyFill="1" applyBorder="1" applyAlignment="1" applyProtection="1">
      <alignment horizontal="right" indent="2"/>
      <protection locked="0"/>
    </xf>
    <xf numFmtId="49" fontId="2" fillId="2" borderId="24" xfId="0" applyNumberFormat="1" applyFont="1" applyFill="1" applyBorder="1" applyAlignment="1" applyProtection="1">
      <alignment horizontal="right" indent="2"/>
      <protection locked="0"/>
    </xf>
    <xf numFmtId="0" fontId="6" fillId="2" borderId="5" xfId="0" applyFont="1" applyFill="1" applyBorder="1" applyAlignment="1">
      <alignment horizontal="right" vertical="center" wrapText="1" indent="1"/>
    </xf>
    <xf numFmtId="0" fontId="29" fillId="2" borderId="0" xfId="7" applyFont="1" applyFill="1" applyAlignment="1">
      <alignment horizontal="center" vertical="center"/>
    </xf>
    <xf numFmtId="0" fontId="29" fillId="0" borderId="0" xfId="7" applyFont="1" applyAlignment="1">
      <alignment horizontal="center" vertical="center"/>
    </xf>
    <xf numFmtId="0" fontId="32" fillId="2" borderId="0" xfId="7" applyFont="1" applyFill="1" applyAlignment="1">
      <alignment vertical="center" wrapText="1"/>
    </xf>
    <xf numFmtId="0" fontId="22" fillId="7" borderId="95" xfId="0" applyFont="1" applyFill="1" applyBorder="1" applyAlignment="1">
      <alignment horizontal="center" vertical="center" wrapText="1"/>
    </xf>
    <xf numFmtId="0" fontId="21" fillId="2" borderId="41" xfId="0" applyFont="1" applyFill="1" applyBorder="1" applyAlignment="1">
      <alignment horizontal="center"/>
    </xf>
    <xf numFmtId="0" fontId="21" fillId="26" borderId="7" xfId="0" applyFont="1" applyFill="1" applyBorder="1"/>
    <xf numFmtId="0" fontId="19" fillId="7" borderId="0" xfId="0" applyFont="1" applyFill="1" applyAlignment="1">
      <alignment horizontal="center"/>
    </xf>
    <xf numFmtId="0" fontId="20" fillId="7" borderId="0" xfId="0" applyFont="1" applyFill="1" applyAlignment="1">
      <alignment horizontal="center"/>
    </xf>
    <xf numFmtId="0" fontId="3" fillId="7" borderId="56" xfId="0" applyFont="1" applyFill="1" applyBorder="1" applyAlignment="1">
      <alignment horizontal="center" vertical="center" wrapText="1"/>
    </xf>
    <xf numFmtId="0" fontId="3" fillId="7" borderId="0" xfId="0" applyFont="1" applyFill="1" applyAlignment="1">
      <alignment horizontal="center" vertical="center" wrapText="1"/>
    </xf>
    <xf numFmtId="0" fontId="5" fillId="7" borderId="67" xfId="0" applyFont="1" applyFill="1" applyBorder="1" applyAlignment="1">
      <alignment horizontal="center" vertical="center"/>
    </xf>
    <xf numFmtId="0" fontId="5" fillId="7" borderId="63" xfId="0" applyFont="1" applyFill="1" applyBorder="1" applyAlignment="1">
      <alignment horizontal="center" vertical="center"/>
    </xf>
    <xf numFmtId="0" fontId="5" fillId="7" borderId="68" xfId="0" applyFont="1" applyFill="1" applyBorder="1" applyAlignment="1">
      <alignment horizontal="center" vertical="center"/>
    </xf>
    <xf numFmtId="0" fontId="23" fillId="18" borderId="49" xfId="0" applyFont="1" applyFill="1" applyBorder="1" applyAlignment="1">
      <alignment horizontal="center" vertical="center" wrapText="1"/>
    </xf>
    <xf numFmtId="0" fontId="23" fillId="18" borderId="50" xfId="0" applyFont="1" applyFill="1" applyBorder="1" applyAlignment="1">
      <alignment horizontal="center" vertical="center" wrapText="1"/>
    </xf>
    <xf numFmtId="0" fontId="0" fillId="7" borderId="48" xfId="0" applyFill="1" applyBorder="1"/>
    <xf numFmtId="0" fontId="0" fillId="7" borderId="49" xfId="0" applyFill="1" applyBorder="1"/>
    <xf numFmtId="0" fontId="23" fillId="7" borderId="49" xfId="0" applyFont="1" applyFill="1" applyBorder="1" applyAlignment="1">
      <alignment horizontal="center" vertical="center" wrapText="1"/>
    </xf>
    <xf numFmtId="0" fontId="23" fillId="7" borderId="52" xfId="0" applyFont="1" applyFill="1" applyBorder="1" applyAlignment="1">
      <alignment horizontal="center" vertical="center" wrapText="1"/>
    </xf>
    <xf numFmtId="0" fontId="5" fillId="7" borderId="19" xfId="0" applyFont="1" applyFill="1" applyBorder="1" applyAlignment="1">
      <alignment horizontal="center" vertical="center"/>
    </xf>
    <xf numFmtId="0" fontId="5" fillId="7" borderId="20" xfId="0" applyFont="1" applyFill="1" applyBorder="1" applyAlignment="1">
      <alignment horizontal="center" vertical="center"/>
    </xf>
    <xf numFmtId="0" fontId="5" fillId="7" borderId="21" xfId="0" applyFont="1" applyFill="1" applyBorder="1" applyAlignment="1">
      <alignment horizontal="center" vertical="center"/>
    </xf>
    <xf numFmtId="0" fontId="23" fillId="18" borderId="69" xfId="0" applyFont="1" applyFill="1" applyBorder="1" applyAlignment="1">
      <alignment horizontal="center" vertical="center" wrapText="1"/>
    </xf>
    <xf numFmtId="0" fontId="23" fillId="18" borderId="70" xfId="0" applyFont="1" applyFill="1" applyBorder="1" applyAlignment="1">
      <alignment horizontal="center" vertical="center" wrapText="1"/>
    </xf>
    <xf numFmtId="0" fontId="23" fillId="18" borderId="7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70" xfId="0" applyFont="1" applyFill="1" applyBorder="1" applyAlignment="1">
      <alignment horizontal="center" vertical="center" wrapText="1"/>
    </xf>
    <xf numFmtId="0" fontId="23" fillId="7" borderId="71" xfId="0" applyFont="1" applyFill="1" applyBorder="1" applyAlignment="1">
      <alignment horizontal="center" vertical="center" wrapText="1"/>
    </xf>
    <xf numFmtId="0" fontId="3" fillId="7" borderId="3" xfId="0" applyFont="1" applyFill="1" applyBorder="1" applyAlignment="1" applyProtection="1">
      <alignment horizontal="center" vertical="center" wrapText="1"/>
      <protection locked="0"/>
    </xf>
    <xf numFmtId="0" fontId="3" fillId="7" borderId="13" xfId="0" applyFont="1" applyFill="1" applyBorder="1" applyAlignment="1" applyProtection="1">
      <alignment horizontal="center" vertical="center" wrapText="1"/>
      <protection locked="0"/>
    </xf>
    <xf numFmtId="0" fontId="3" fillId="7" borderId="4" xfId="0" applyFont="1" applyFill="1" applyBorder="1" applyAlignment="1" applyProtection="1">
      <alignment horizontal="center" vertical="center" wrapText="1"/>
      <protection locked="0"/>
    </xf>
    <xf numFmtId="0" fontId="3" fillId="7" borderId="3"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1" fillId="2" borderId="0" xfId="7" applyFont="1" applyFill="1" applyAlignment="1">
      <alignment horizontal="center" vertical="center"/>
    </xf>
    <xf numFmtId="0" fontId="32" fillId="2" borderId="0" xfId="7" applyFont="1" applyFill="1" applyAlignment="1">
      <alignment horizontal="right" vertical="center" wrapText="1"/>
    </xf>
    <xf numFmtId="0" fontId="33" fillId="2" borderId="0" xfId="7" applyFont="1" applyFill="1" applyAlignment="1">
      <alignment horizontal="right" vertical="center" wrapText="1"/>
    </xf>
    <xf numFmtId="0" fontId="29" fillId="2" borderId="0" xfId="7" applyFont="1" applyFill="1" applyAlignment="1">
      <alignment horizontal="center" vertical="center" wrapText="1"/>
    </xf>
    <xf numFmtId="0" fontId="18" fillId="2" borderId="0" xfId="0" applyFont="1" applyFill="1" applyAlignment="1">
      <alignment horizontal="center"/>
    </xf>
    <xf numFmtId="0" fontId="11" fillId="13" borderId="2" xfId="0" applyFont="1" applyFill="1" applyBorder="1" applyAlignment="1">
      <alignment horizontal="center" vertical="center" wrapText="1" readingOrder="2"/>
    </xf>
    <xf numFmtId="0" fontId="11" fillId="13" borderId="39" xfId="0" applyFont="1" applyFill="1" applyBorder="1" applyAlignment="1">
      <alignment horizontal="center" vertical="center" wrapText="1" readingOrder="2"/>
    </xf>
    <xf numFmtId="0" fontId="14" fillId="2" borderId="2" xfId="0" applyFont="1" applyFill="1" applyBorder="1" applyAlignment="1">
      <alignment horizontal="right" vertical="center" wrapText="1" readingOrder="2"/>
    </xf>
    <xf numFmtId="0" fontId="14" fillId="2" borderId="37" xfId="0" applyFont="1" applyFill="1" applyBorder="1" applyAlignment="1">
      <alignment horizontal="right" vertical="center" wrapText="1" readingOrder="2"/>
    </xf>
    <xf numFmtId="0" fontId="14" fillId="2" borderId="38" xfId="0" applyFont="1" applyFill="1" applyBorder="1" applyAlignment="1">
      <alignment horizontal="right" vertical="center" wrapText="1" readingOrder="2"/>
    </xf>
    <xf numFmtId="0" fontId="4" fillId="2" borderId="9" xfId="0" applyFont="1" applyFill="1" applyBorder="1" applyAlignment="1">
      <alignment horizontal="center" vertical="center" wrapText="1"/>
    </xf>
    <xf numFmtId="0" fontId="13" fillId="7" borderId="13" xfId="0" applyFont="1" applyFill="1" applyBorder="1" applyAlignment="1">
      <alignment horizontal="center" vertical="center" wrapText="1"/>
    </xf>
    <xf numFmtId="0" fontId="13" fillId="7" borderId="4" xfId="0" applyFont="1" applyFill="1" applyBorder="1" applyAlignment="1">
      <alignment horizontal="center" vertical="center" wrapText="1"/>
    </xf>
    <xf numFmtId="0" fontId="15" fillId="2" borderId="0" xfId="0" applyFont="1" applyFill="1" applyAlignment="1">
      <alignment horizontal="right" vertical="center" wrapText="1"/>
    </xf>
    <xf numFmtId="0" fontId="16" fillId="2" borderId="0" xfId="0" applyFont="1" applyFill="1" applyAlignment="1">
      <alignment horizontal="right" vertical="center" wrapText="1"/>
    </xf>
    <xf numFmtId="0" fontId="10" fillId="0" borderId="17" xfId="0" applyFont="1" applyBorder="1" applyAlignment="1">
      <alignment horizontal="center" readingOrder="2"/>
    </xf>
    <xf numFmtId="0" fontId="11" fillId="13" borderId="27" xfId="0" applyFont="1" applyFill="1" applyBorder="1" applyAlignment="1">
      <alignment horizontal="center" vertical="center" wrapText="1" readingOrder="2"/>
    </xf>
    <xf numFmtId="0" fontId="14" fillId="2" borderId="27" xfId="0" applyFont="1" applyFill="1" applyBorder="1" applyAlignment="1">
      <alignment horizontal="right" vertical="center" wrapText="1" readingOrder="2"/>
    </xf>
    <xf numFmtId="0" fontId="14" fillId="2" borderId="12" xfId="0" applyFont="1" applyFill="1" applyBorder="1" applyAlignment="1">
      <alignment horizontal="right" vertical="center" wrapText="1" readingOrder="2"/>
    </xf>
    <xf numFmtId="0" fontId="26" fillId="2" borderId="2" xfId="0" applyFont="1" applyFill="1" applyBorder="1" applyAlignment="1">
      <alignment horizontal="right" vertical="center" wrapText="1" readingOrder="2"/>
    </xf>
    <xf numFmtId="0" fontId="26" fillId="2" borderId="37" xfId="0" applyFont="1" applyFill="1" applyBorder="1" applyAlignment="1">
      <alignment horizontal="right" vertical="center" wrapText="1" readingOrder="2"/>
    </xf>
    <xf numFmtId="0" fontId="26" fillId="2" borderId="38" xfId="0" applyFont="1" applyFill="1" applyBorder="1" applyAlignment="1">
      <alignment horizontal="right" vertical="center" wrapText="1" readingOrder="2"/>
    </xf>
    <xf numFmtId="0" fontId="27" fillId="13" borderId="2" xfId="0" applyFont="1" applyFill="1" applyBorder="1" applyAlignment="1">
      <alignment horizontal="center" vertical="center" wrapText="1" readingOrder="2"/>
    </xf>
    <xf numFmtId="0" fontId="27" fillId="13" borderId="39" xfId="0" applyFont="1" applyFill="1" applyBorder="1" applyAlignment="1">
      <alignment horizontal="center" vertical="center" wrapText="1" readingOrder="2"/>
    </xf>
    <xf numFmtId="0" fontId="2" fillId="13" borderId="79" xfId="0" applyFont="1" applyFill="1" applyBorder="1" applyAlignment="1">
      <alignment horizontal="right" vertical="center" wrapText="1"/>
    </xf>
    <xf numFmtId="0" fontId="2" fillId="13" borderId="80" xfId="0" applyFont="1" applyFill="1" applyBorder="1" applyAlignment="1">
      <alignment horizontal="right" vertical="center" wrapText="1"/>
    </xf>
    <xf numFmtId="0" fontId="3" fillId="7" borderId="74" xfId="0" applyFont="1" applyFill="1" applyBorder="1" applyAlignment="1">
      <alignment horizontal="center" vertical="center"/>
    </xf>
    <xf numFmtId="0" fontId="3" fillId="7" borderId="75" xfId="0" applyFont="1" applyFill="1" applyBorder="1" applyAlignment="1">
      <alignment horizontal="center" vertical="center"/>
    </xf>
    <xf numFmtId="0" fontId="14" fillId="13" borderId="81" xfId="0" applyFont="1" applyFill="1" applyBorder="1" applyAlignment="1">
      <alignment horizontal="center" vertical="center"/>
    </xf>
    <xf numFmtId="0" fontId="14" fillId="13" borderId="90" xfId="0" applyFont="1" applyFill="1" applyBorder="1" applyAlignment="1">
      <alignment horizontal="center" vertical="center"/>
    </xf>
    <xf numFmtId="0" fontId="14" fillId="13" borderId="8" xfId="0" applyFont="1" applyFill="1" applyBorder="1" applyAlignment="1">
      <alignment horizontal="center" vertical="center"/>
    </xf>
    <xf numFmtId="0" fontId="14" fillId="13" borderId="10" xfId="0" applyFont="1" applyFill="1" applyBorder="1" applyAlignment="1">
      <alignment horizontal="center" vertical="center"/>
    </xf>
    <xf numFmtId="0" fontId="14" fillId="13" borderId="45" xfId="0" applyFont="1" applyFill="1" applyBorder="1" applyAlignment="1">
      <alignment horizontal="center" vertical="center"/>
    </xf>
    <xf numFmtId="0" fontId="14" fillId="13" borderId="46" xfId="0" applyFont="1" applyFill="1" applyBorder="1" applyAlignment="1">
      <alignment horizontal="center" vertical="center"/>
    </xf>
    <xf numFmtId="0" fontId="14" fillId="13" borderId="9" xfId="0" applyFont="1" applyFill="1" applyBorder="1" applyAlignment="1">
      <alignment horizontal="center" vertical="center"/>
    </xf>
    <xf numFmtId="0" fontId="14" fillId="13" borderId="81" xfId="0" applyFont="1" applyFill="1" applyBorder="1" applyAlignment="1">
      <alignment horizontal="center" vertical="center" wrapText="1"/>
    </xf>
    <xf numFmtId="0" fontId="14" fillId="13" borderId="89" xfId="0" applyFont="1" applyFill="1" applyBorder="1" applyAlignment="1">
      <alignment horizontal="center" vertical="center" wrapText="1"/>
    </xf>
    <xf numFmtId="0" fontId="14" fillId="13" borderId="90" xfId="0" applyFont="1" applyFill="1" applyBorder="1" applyAlignment="1">
      <alignment horizontal="center" vertical="center" wrapText="1"/>
    </xf>
    <xf numFmtId="0" fontId="14" fillId="13" borderId="89" xfId="0" applyFont="1" applyFill="1" applyBorder="1" applyAlignment="1">
      <alignment horizontal="center" vertical="center"/>
    </xf>
    <xf numFmtId="0" fontId="2" fillId="13" borderId="83" xfId="0" applyFont="1" applyFill="1" applyBorder="1" applyAlignment="1">
      <alignment horizontal="center" vertical="center" wrapText="1"/>
    </xf>
    <xf numFmtId="0" fontId="2" fillId="13" borderId="0" xfId="0" applyFont="1" applyFill="1" applyAlignment="1">
      <alignment horizontal="center" vertical="center" wrapText="1"/>
    </xf>
    <xf numFmtId="0" fontId="3" fillId="11" borderId="44" xfId="0" applyFont="1" applyFill="1" applyBorder="1" applyAlignment="1">
      <alignment horizontal="center" vertical="center" wrapText="1"/>
    </xf>
    <xf numFmtId="0" fontId="3" fillId="11" borderId="45" xfId="0" applyFont="1" applyFill="1" applyBorder="1" applyAlignment="1">
      <alignment horizontal="center" vertical="center" wrapText="1"/>
    </xf>
    <xf numFmtId="0" fontId="3" fillId="11" borderId="82" xfId="0" applyFont="1" applyFill="1" applyBorder="1" applyAlignment="1">
      <alignment horizontal="center" vertical="center" wrapText="1"/>
    </xf>
    <xf numFmtId="0" fontId="4" fillId="4" borderId="3" xfId="0" applyFont="1" applyFill="1" applyBorder="1" applyAlignment="1">
      <alignment horizontal="center" vertical="center"/>
    </xf>
    <xf numFmtId="0" fontId="4" fillId="4" borderId="13"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1" xfId="0" applyFont="1" applyFill="1" applyBorder="1" applyAlignment="1">
      <alignment horizontal="center" vertical="center"/>
    </xf>
    <xf numFmtId="0" fontId="4" fillId="9" borderId="13" xfId="0" applyFont="1" applyFill="1" applyBorder="1" applyAlignment="1">
      <alignment horizontal="center" vertical="center"/>
    </xf>
    <xf numFmtId="0" fontId="4" fillId="9" borderId="4" xfId="0" applyFont="1" applyFill="1" applyBorder="1" applyAlignment="1">
      <alignment horizontal="center" vertical="center"/>
    </xf>
    <xf numFmtId="0" fontId="4" fillId="5" borderId="13" xfId="0" applyFont="1" applyFill="1" applyBorder="1" applyAlignment="1">
      <alignment horizontal="center" vertical="center"/>
    </xf>
    <xf numFmtId="0" fontId="4" fillId="7" borderId="13"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6" xfId="0" applyFont="1" applyFill="1" applyBorder="1" applyAlignment="1">
      <alignment horizontal="center" vertical="center"/>
    </xf>
    <xf numFmtId="0" fontId="7" fillId="10" borderId="1"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5" xfId="0" applyFont="1" applyFill="1" applyBorder="1" applyAlignment="1">
      <alignment horizontal="center" vertical="center"/>
    </xf>
    <xf numFmtId="0" fontId="4" fillId="5" borderId="81" xfId="0" applyFont="1" applyFill="1" applyBorder="1" applyAlignment="1">
      <alignment horizontal="center" vertical="center"/>
    </xf>
    <xf numFmtId="0" fontId="4" fillId="5" borderId="28" xfId="0" applyFont="1" applyFill="1" applyBorder="1" applyAlignment="1">
      <alignment horizontal="center" vertical="center"/>
    </xf>
    <xf numFmtId="0" fontId="4" fillId="18" borderId="57" xfId="0" applyFont="1" applyFill="1" applyBorder="1" applyAlignment="1">
      <alignment horizontal="center" vertical="center"/>
    </xf>
    <xf numFmtId="0" fontId="4" fillId="18" borderId="58" xfId="0" applyFont="1" applyFill="1" applyBorder="1" applyAlignment="1">
      <alignment horizontal="center" vertical="center"/>
    </xf>
    <xf numFmtId="0" fontId="4" fillId="18" borderId="59" xfId="0" applyFont="1" applyFill="1" applyBorder="1" applyAlignment="1">
      <alignment horizontal="center" vertical="center"/>
    </xf>
    <xf numFmtId="0" fontId="4" fillId="16" borderId="57" xfId="0" applyFont="1" applyFill="1" applyBorder="1" applyAlignment="1">
      <alignment horizontal="center" vertical="center"/>
    </xf>
    <xf numFmtId="0" fontId="4" fillId="16" borderId="58" xfId="0" applyFont="1" applyFill="1" applyBorder="1" applyAlignment="1">
      <alignment horizontal="center" vertical="center"/>
    </xf>
    <xf numFmtId="0" fontId="4" fillId="16" borderId="59" xfId="0" applyFont="1" applyFill="1" applyBorder="1" applyAlignment="1">
      <alignment horizontal="center" vertical="center"/>
    </xf>
    <xf numFmtId="0" fontId="4" fillId="16" borderId="3" xfId="0" applyFont="1" applyFill="1" applyBorder="1" applyAlignment="1">
      <alignment horizontal="center" vertical="center"/>
    </xf>
    <xf numFmtId="0" fontId="4" fillId="16" borderId="13" xfId="0" applyFont="1" applyFill="1" applyBorder="1" applyAlignment="1">
      <alignment horizontal="center" vertical="center"/>
    </xf>
    <xf numFmtId="0" fontId="4" fillId="16" borderId="4"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1" xfId="0" applyFont="1" applyFill="1" applyBorder="1" applyAlignment="1">
      <alignment horizontal="center" vertical="center" wrapText="1"/>
    </xf>
    <xf numFmtId="0" fontId="8" fillId="10" borderId="6" xfId="0" applyFont="1" applyFill="1" applyBorder="1" applyAlignment="1">
      <alignment horizontal="center" vertical="center"/>
    </xf>
    <xf numFmtId="0" fontId="7" fillId="10" borderId="5" xfId="0" applyFont="1" applyFill="1" applyBorder="1" applyAlignment="1">
      <alignment horizontal="center" vertical="center"/>
    </xf>
    <xf numFmtId="0" fontId="4" fillId="7" borderId="3"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4" xfId="0" applyFont="1" applyFill="1" applyBorder="1" applyAlignment="1">
      <alignment horizontal="center" vertical="center"/>
    </xf>
    <xf numFmtId="0" fontId="7" fillId="25" borderId="5" xfId="0" applyFont="1" applyFill="1" applyBorder="1" applyAlignment="1">
      <alignment horizontal="center" vertical="center"/>
    </xf>
    <xf numFmtId="0" fontId="8" fillId="25" borderId="1" xfId="0" applyFont="1" applyFill="1" applyBorder="1" applyAlignment="1">
      <alignment horizontal="center" vertical="center"/>
    </xf>
    <xf numFmtId="0" fontId="7" fillId="25" borderId="1" xfId="0" applyFont="1" applyFill="1" applyBorder="1" applyAlignment="1">
      <alignment horizontal="center" vertical="center"/>
    </xf>
    <xf numFmtId="0" fontId="8" fillId="25" borderId="1" xfId="0" applyFont="1" applyFill="1" applyBorder="1" applyAlignment="1">
      <alignment horizontal="center" vertical="center" wrapText="1"/>
    </xf>
    <xf numFmtId="0" fontId="8" fillId="25" borderId="6" xfId="0" applyFont="1" applyFill="1" applyBorder="1" applyAlignment="1">
      <alignment horizontal="center" vertical="center"/>
    </xf>
  </cellXfs>
  <cellStyles count="8">
    <cellStyle name="Comma" xfId="2" builtinId="3"/>
    <cellStyle name="Hyperlink" xfId="6" builtinId="8"/>
    <cellStyle name="Normal" xfId="0" builtinId="0"/>
    <cellStyle name="Normal 2 2" xfId="7" xr:uid="{FA784702-8169-4CB0-977B-BFADE6333E74}"/>
    <cellStyle name="Normal 7" xfId="5" xr:uid="{903D23F1-4BCC-4477-86F7-1DDF460B1AAA}"/>
    <cellStyle name="Normal 8" xfId="1" xr:uid="{A949C776-0CE6-4E8A-B141-C3C318896526}"/>
    <cellStyle name="Normal 9" xfId="4" xr:uid="{0ADCFE4F-0D5A-4C12-9A9D-226EDC81B3CB}"/>
    <cellStyle name="Percent" xfId="3" builtinId="5"/>
  </cellStyles>
  <dxfs count="103">
    <dxf>
      <font>
        <color theme="5" tint="0.39994506668294322"/>
      </font>
      <fill>
        <patternFill>
          <bgColor theme="5" tint="0.79998168889431442"/>
        </patternFill>
      </fill>
    </dxf>
    <dxf>
      <font>
        <color theme="5" tint="0.39994506668294322"/>
      </font>
      <fill>
        <patternFill>
          <bgColor theme="5" tint="0.79998168889431442"/>
        </patternFill>
      </fill>
    </dxf>
    <dxf>
      <font>
        <color theme="5" tint="0.39994506668294322"/>
      </font>
      <fill>
        <patternFill>
          <bgColor theme="5" tint="0.79998168889431442"/>
        </patternFill>
      </fill>
    </dxf>
    <dxf>
      <font>
        <color rgb="FF006100"/>
      </font>
      <fill>
        <patternFill>
          <bgColor rgb="FFC6EFCE"/>
        </patternFill>
      </fill>
    </dxf>
    <dxf>
      <font>
        <color rgb="FF9C0006"/>
      </font>
      <fill>
        <patternFill>
          <bgColor rgb="FFFFC7CE"/>
        </patternFill>
      </fill>
    </dxf>
    <dxf>
      <font>
        <color theme="5" tint="0.39994506668294322"/>
      </font>
      <fill>
        <patternFill>
          <bgColor theme="5" tint="0.79998168889431442"/>
        </patternFill>
      </fill>
    </dxf>
    <dxf>
      <font>
        <color rgb="FF006100"/>
      </font>
      <fill>
        <patternFill>
          <bgColor rgb="FFC6EFCE"/>
        </patternFill>
      </fill>
    </dxf>
    <dxf>
      <font>
        <color rgb="FF9C0006"/>
      </font>
      <fill>
        <patternFill>
          <bgColor rgb="FFFFC7CE"/>
        </patternFill>
      </fill>
    </dxf>
    <dxf>
      <font>
        <color theme="5" tint="0.39994506668294322"/>
      </font>
      <fill>
        <patternFill>
          <bgColor theme="5" tint="0.79998168889431442"/>
        </patternFill>
      </fill>
    </dxf>
    <dxf>
      <font>
        <name val="FS Albert Arabic"/>
        <family val="2"/>
        <scheme val="none"/>
      </font>
      <fill>
        <patternFill patternType="none">
          <fgColor indexed="64"/>
          <bgColor auto="1"/>
        </patternFill>
      </fill>
      <alignment horizontal="center" vertical="center" textRotation="0" wrapText="1" indent="0" justifyLastLine="0" shrinkToFit="0" readingOrder="2"/>
      <border diagonalUp="0" diagonalDown="0">
        <left style="dotted">
          <color theme="1"/>
        </left>
        <right/>
        <top style="dotted">
          <color theme="1"/>
        </top>
        <bottom style="dotted">
          <color theme="1"/>
        </bottom>
        <vertical style="dotted">
          <color theme="1"/>
        </vertical>
        <horizontal style="dotted">
          <color theme="1"/>
        </horizontal>
      </border>
    </dxf>
    <dxf>
      <font>
        <name val="FS Albert Arabic"/>
        <family val="2"/>
        <scheme val="none"/>
      </font>
      <numFmt numFmtId="0" formatCode="General"/>
      <fill>
        <patternFill patternType="solid">
          <fgColor indexed="64"/>
          <bgColor theme="9" tint="0.79998168889431442"/>
        </patternFill>
      </fill>
      <alignment horizontal="center" vertical="center" textRotation="0" wrapText="1" indent="0" justifyLastLine="0" shrinkToFit="0" readingOrder="2"/>
      <border diagonalUp="0" diagonalDown="0">
        <left style="dotted">
          <color theme="1"/>
        </left>
        <right style="dotted">
          <color theme="1"/>
        </right>
        <top style="dotted">
          <color theme="1"/>
        </top>
        <bottom style="dotted">
          <color theme="1"/>
        </bottom>
        <vertical/>
        <horizontal/>
      </border>
    </dxf>
    <dxf>
      <font>
        <b val="0"/>
        <i val="0"/>
        <strike val="0"/>
        <condense val="0"/>
        <extend val="0"/>
        <outline val="0"/>
        <shadow val="0"/>
        <u val="none"/>
        <vertAlign val="baseline"/>
        <sz val="11"/>
        <color theme="1"/>
        <name val="FS Albert Arabic"/>
        <family val="2"/>
        <scheme val="none"/>
      </font>
      <alignment horizontal="center" vertical="center" textRotation="0" wrapText="1" indent="0" justifyLastLine="0" shrinkToFit="0" readingOrder="2"/>
      <border diagonalUp="0" diagonalDown="0">
        <left style="dotted">
          <color theme="1"/>
        </left>
        <right style="dotted">
          <color theme="1"/>
        </right>
        <top style="dotted">
          <color theme="1"/>
        </top>
        <bottom style="dotted">
          <color theme="1"/>
        </bottom>
        <vertical/>
        <horizontal/>
      </border>
    </dxf>
    <dxf>
      <font>
        <name val="FS Albert Arabic"/>
        <family val="2"/>
        <scheme val="none"/>
      </font>
      <numFmt numFmtId="0" formatCode="General"/>
      <fill>
        <patternFill patternType="solid">
          <fgColor indexed="64"/>
          <bgColor theme="9" tint="0.79998168889431442"/>
        </patternFill>
      </fill>
      <alignment horizontal="center" vertical="center" textRotation="0" wrapText="1" indent="0" justifyLastLine="0" shrinkToFit="0" readingOrder="2"/>
      <border diagonalUp="0" diagonalDown="0">
        <left style="dotted">
          <color theme="1"/>
        </left>
        <right style="dotted">
          <color theme="1"/>
        </right>
        <top style="dotted">
          <color theme="1"/>
        </top>
        <bottom style="dotted">
          <color theme="1"/>
        </bottom>
        <vertical/>
        <horizontal/>
      </border>
    </dxf>
    <dxf>
      <font>
        <b val="0"/>
        <i val="0"/>
        <strike val="0"/>
        <condense val="0"/>
        <extend val="0"/>
        <outline val="0"/>
        <shadow val="0"/>
        <u val="none"/>
        <vertAlign val="baseline"/>
        <sz val="11"/>
        <color theme="1"/>
        <name val="FS Albert Arabic"/>
        <family val="2"/>
        <scheme val="none"/>
      </font>
      <alignment horizontal="center" vertical="center" textRotation="0" wrapText="1" indent="0" justifyLastLine="0" shrinkToFit="0" readingOrder="2"/>
      <border diagonalUp="0" diagonalDown="0">
        <left style="dotted">
          <color theme="1"/>
        </left>
        <right style="dotted">
          <color theme="1"/>
        </right>
        <top style="dotted">
          <color theme="1"/>
        </top>
        <bottom style="dotted">
          <color theme="1"/>
        </bottom>
        <vertical/>
        <horizontal/>
      </border>
    </dxf>
    <dxf>
      <font>
        <name val="FS Albert Arabic"/>
        <family val="2"/>
        <scheme val="none"/>
      </font>
      <fill>
        <patternFill patternType="none">
          <fgColor indexed="64"/>
          <bgColor auto="1"/>
        </patternFill>
      </fill>
      <alignment horizontal="center" vertical="center" textRotation="0" wrapText="1" indent="0" justifyLastLine="0" shrinkToFit="0" readingOrder="2"/>
      <border diagonalUp="0" diagonalDown="0">
        <left style="dotted">
          <color theme="1"/>
        </left>
        <right style="dotted">
          <color theme="1"/>
        </right>
        <top style="dotted">
          <color theme="1"/>
        </top>
        <bottom style="dotted">
          <color theme="1"/>
        </bottom>
        <vertical style="dotted">
          <color theme="1"/>
        </vertical>
        <horizontal style="dotted">
          <color theme="1"/>
        </horizontal>
      </border>
    </dxf>
    <dxf>
      <font>
        <name val="FS Albert Arabic"/>
        <family val="2"/>
        <scheme val="none"/>
      </font>
      <fill>
        <patternFill patternType="solid">
          <fgColor indexed="64"/>
          <bgColor theme="0"/>
        </patternFill>
      </fill>
      <alignment horizontal="center" vertical="center" textRotation="0" wrapText="1" indent="0" justifyLastLine="0" shrinkToFit="0" readingOrder="2"/>
      <border diagonalUp="0" diagonalDown="0">
        <left/>
        <right style="dotted">
          <color theme="1"/>
        </right>
        <top style="dotted">
          <color theme="1"/>
        </top>
        <bottom style="dotted">
          <color theme="1"/>
        </bottom>
        <vertical style="dotted">
          <color theme="1"/>
        </vertical>
        <horizontal style="dotted">
          <color theme="1"/>
        </horizontal>
      </border>
    </dxf>
    <dxf>
      <fill>
        <patternFill patternType="solid">
          <fgColor indexed="64"/>
          <bgColor theme="0" tint="-4.9989318521683403E-2"/>
        </patternFill>
      </fill>
      <alignment vertical="center" textRotation="0" indent="0" justifyLastLine="0" shrinkToFit="0"/>
    </dxf>
    <dxf>
      <font>
        <b/>
        <i val="0"/>
        <strike val="0"/>
        <condense val="0"/>
        <extend val="0"/>
        <outline val="0"/>
        <shadow val="0"/>
        <u val="none"/>
        <vertAlign val="baseline"/>
        <sz val="11"/>
        <color theme="0"/>
        <name val="FS Albert Arabic"/>
        <family val="2"/>
        <scheme val="none"/>
      </font>
      <fill>
        <patternFill patternType="solid">
          <fgColor indexed="64"/>
          <bgColor theme="3"/>
        </patternFill>
      </fill>
      <alignment horizontal="center" vertical="center" textRotation="0" wrapText="0" indent="0" justifyLastLine="0" shrinkToFit="0" readingOrder="2"/>
      <border diagonalUp="0" diagonalDown="0" outline="0">
        <left style="dotted">
          <color theme="1"/>
        </left>
        <right style="dotted">
          <color theme="1"/>
        </right>
        <top/>
        <bottom/>
      </border>
    </dxf>
    <dxf>
      <font>
        <strike val="0"/>
        <outline val="0"/>
        <shadow val="0"/>
        <u val="none"/>
        <vertAlign val="baseline"/>
        <sz val="9"/>
        <name val="FS Albert Arabic"/>
        <family val="2"/>
        <scheme val="none"/>
      </font>
      <fill>
        <patternFill patternType="solid">
          <fgColor indexed="64"/>
          <bgColor theme="0"/>
        </patternFill>
      </fill>
      <alignment horizontal="center" vertical="bottom" textRotation="0" wrapText="0" indent="0" justifyLastLine="0" shrinkToFit="0" readingOrder="2"/>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alignment horizontal="general" vertical="bottom" textRotation="0" wrapText="0" indent="0" justifyLastLine="0" shrinkToFit="0" readingOrder="2"/>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name val="FS Albert Arabic"/>
        <family val="2"/>
        <scheme val="none"/>
      </font>
      <fill>
        <patternFill>
          <fgColor indexed="64"/>
          <bgColor theme="0"/>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right style="thin">
          <color indexed="64"/>
        </right>
        <top style="thin">
          <color indexed="64"/>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left style="medium">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000000"/>
        </top>
      </border>
    </dxf>
    <dxf>
      <border diagonalUp="0" diagonalDown="0">
        <left style="medium">
          <color rgb="FF000000"/>
        </left>
        <right style="medium">
          <color rgb="FF000000"/>
        </right>
        <top style="medium">
          <color rgb="FF000000"/>
        </top>
        <bottom style="medium">
          <color rgb="FF000000"/>
        </bottom>
      </border>
    </dxf>
    <dxf>
      <font>
        <strike val="0"/>
        <outline val="0"/>
        <shadow val="0"/>
        <u val="none"/>
        <vertAlign val="baseline"/>
        <sz val="9"/>
        <name val="FS Albert Arabic"/>
        <family val="2"/>
        <scheme val="none"/>
      </font>
      <fill>
        <patternFill>
          <fgColor rgb="FF000000"/>
          <bgColor rgb="FFFFFFFF"/>
        </patternFill>
      </fill>
    </dxf>
    <dxf>
      <border outline="0">
        <bottom style="thin">
          <color rgb="FF000000"/>
        </bottom>
      </border>
    </dxf>
    <dxf>
      <font>
        <strike val="0"/>
        <outline val="0"/>
        <shadow val="0"/>
        <u val="none"/>
        <vertAlign val="baseline"/>
        <sz val="9"/>
        <color theme="0"/>
        <name val="FS Albert Arabic"/>
        <family val="2"/>
        <scheme val="none"/>
      </font>
      <fill>
        <patternFill>
          <fgColor indexed="64"/>
          <bgColor theme="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dxf>
    <dxf>
      <border outline="0">
        <bottom style="thin">
          <color indexed="64"/>
        </bottom>
      </border>
    </dxf>
    <dxf>
      <font>
        <b val="0"/>
        <i val="0"/>
        <strike val="0"/>
        <condense val="0"/>
        <extend val="0"/>
        <outline val="0"/>
        <shadow val="0"/>
        <u val="none"/>
        <vertAlign val="baseline"/>
        <sz val="9"/>
        <color theme="0"/>
        <name val="FS Albert Arabic"/>
        <family val="2"/>
        <scheme val="none"/>
      </font>
      <fill>
        <patternFill patternType="solid">
          <fgColor indexed="6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theme="1"/>
        <name val="FS Albert Arabic"/>
        <family val="2"/>
        <scheme val="none"/>
      </font>
      <numFmt numFmtId="0" formatCode="General"/>
      <fill>
        <patternFill patternType="solid">
          <fgColor indexed="64"/>
          <bgColor theme="0" tint="-0.249977111117893"/>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FS Albert Arabic"/>
        <family val="2"/>
        <scheme val="none"/>
      </font>
      <numFmt numFmtId="0" formatCode="General"/>
      <fill>
        <patternFill patternType="solid">
          <fgColor indexed="64"/>
          <bgColor theme="0" tint="-0.249977111117893"/>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FS Albert Arabic"/>
        <family val="2"/>
        <scheme val="none"/>
      </font>
      <numFmt numFmtId="0" formatCode="General"/>
      <fill>
        <patternFill patternType="solid">
          <fgColor indexed="64"/>
          <bgColor theme="0" tint="-0.249977111117893"/>
        </patternFill>
      </fil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FS Albert Arabic"/>
        <family val="2"/>
        <scheme val="none"/>
      </font>
      <fill>
        <patternFill>
          <fgColor indexed="64"/>
          <bgColor theme="0"/>
        </patternFill>
      </fill>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FS Albert Arabic"/>
        <family val="2"/>
        <scheme val="none"/>
      </font>
      <numFmt numFmtId="164" formatCode="_(* #,##0_);_(* \(#,##0\);_(* &quot;-&quot;??_);_(@_)"/>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FS Albert Arabic"/>
        <family val="2"/>
        <scheme val="none"/>
      </font>
      <fill>
        <patternFill patternType="solid">
          <fgColor indexed="64"/>
          <bgColor theme="0"/>
        </patternFill>
      </fill>
      <alignment horizontal="general" vertical="bottom" textRotation="0" wrapText="0" indent="0" justifyLastLine="0" shrinkToFit="0" readingOrder="2"/>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9"/>
        <name val="FS Albert Arabic"/>
        <family val="2"/>
        <scheme val="none"/>
      </font>
      <fill>
        <patternFill>
          <fgColor indexed="64"/>
          <bgColor theme="0"/>
        </patternFill>
      </fill>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FS Albert Arabic"/>
        <family val="2"/>
        <scheme val="none"/>
      </font>
      <fill>
        <patternFill>
          <fgColor indexed="64"/>
          <bgColor theme="0"/>
        </patternFill>
      </fill>
      <border diagonalUp="0" diagonalDown="0" outline="0">
        <left/>
        <right style="thin">
          <color indexed="64"/>
        </right>
        <top style="thin">
          <color indexed="64"/>
        </top>
        <bottom style="thin">
          <color indexed="64"/>
        </bottom>
      </border>
    </dxf>
    <dxf>
      <border outline="0">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9"/>
        <name val="FS Albert Arabic"/>
        <family val="2"/>
        <scheme val="none"/>
      </font>
      <fill>
        <patternFill>
          <fgColor indexed="64"/>
          <bgColor theme="0"/>
        </patternFill>
      </fill>
    </dxf>
    <dxf>
      <border outline="0">
        <bottom style="thin">
          <color indexed="64"/>
        </bottom>
      </border>
    </dxf>
    <dxf>
      <font>
        <strike val="0"/>
        <outline val="0"/>
        <shadow val="0"/>
        <u val="none"/>
        <vertAlign val="baseline"/>
        <sz val="9"/>
        <color theme="0"/>
        <name val="FS Albert Arabic"/>
        <family val="2"/>
        <scheme val="none"/>
      </font>
      <fill>
        <patternFill>
          <fgColor indexed="64"/>
          <bgColor theme="3"/>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border>
    </dxf>
    <dxf>
      <font>
        <b val="0"/>
        <i val="0"/>
        <strike val="0"/>
        <condense val="0"/>
        <extend val="0"/>
        <outline val="0"/>
        <shadow val="0"/>
        <u val="none"/>
        <vertAlign val="baseline"/>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medium">
          <color rgb="FFBFBFBF"/>
        </bottom>
        <vertical/>
        <horizontal/>
      </border>
    </dxf>
    <dxf>
      <font>
        <b val="0"/>
        <i val="0"/>
        <strike val="0"/>
        <condense val="0"/>
        <extend val="0"/>
        <outline val="0"/>
        <shadow val="0"/>
        <u val="none"/>
        <vertAlign val="baseline"/>
        <sz val="9"/>
        <color rgb="FF7F7F7F"/>
        <name val="FS Albert Arabic"/>
        <family val="2"/>
        <scheme val="none"/>
      </font>
      <fill>
        <patternFill patternType="solid">
          <fgColor indexed="64"/>
          <bgColor theme="0"/>
        </patternFill>
      </fill>
      <alignment horizontal="center" vertical="center" textRotation="0" wrapText="1" indent="0" justifyLastLine="0" shrinkToFit="0" readingOrder="2"/>
      <border diagonalUp="0" diagonalDown="0">
        <left style="medium">
          <color rgb="FFBFBFBF"/>
        </left>
        <right style="medium">
          <color rgb="FFBFBFBF"/>
        </right>
        <top style="medium">
          <color rgb="FFBFBFBF"/>
        </top>
        <bottom style="medium">
          <color rgb="FFBFBFBF"/>
        </bottom>
        <vertical/>
        <horizontal/>
      </border>
    </dxf>
    <dxf>
      <border outline="0">
        <top style="thin">
          <color indexed="64"/>
        </top>
        <bottom style="medium">
          <color rgb="FFBFBFBF"/>
        </bottom>
      </border>
    </dxf>
    <dxf>
      <font>
        <b val="0"/>
        <i val="0"/>
        <strike val="0"/>
        <condense val="0"/>
        <extend val="0"/>
        <outline val="0"/>
        <shadow val="0"/>
        <u val="none"/>
        <vertAlign val="baseline"/>
        <sz val="9"/>
        <color rgb="FF7F7F7F"/>
        <name val="FS Albert Arabic"/>
        <family val="2"/>
        <scheme val="none"/>
      </font>
      <fill>
        <patternFill patternType="solid">
          <fgColor indexed="64"/>
          <bgColor theme="0" tint="-0.14999847407452621"/>
        </patternFill>
      </fill>
      <alignment horizontal="center" vertical="center" textRotation="0" wrapText="1" indent="0" justifyLastLine="0" shrinkToFit="0" readingOrder="2"/>
    </dxf>
    <dxf>
      <border outline="0">
        <bottom style="thin">
          <color indexed="64"/>
        </bottom>
      </border>
    </dxf>
    <dxf>
      <font>
        <b/>
        <i val="0"/>
        <strike val="0"/>
        <condense val="0"/>
        <extend val="0"/>
        <outline val="0"/>
        <shadow val="0"/>
        <u val="none"/>
        <vertAlign val="baseline"/>
        <sz val="11"/>
        <color theme="0"/>
        <name val="FS Albert Arabic"/>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numFmt numFmtId="164" formatCode="_(* #,##0_);_(* \(#,##0\);_(* &quot;-&quot;??_);_(@_)"/>
      <fill>
        <patternFill patternType="solid">
          <fgColor indexed="64"/>
          <bgColor theme="0"/>
        </patternFill>
      </fill>
      <alignment horizontal="center" vertical="center" textRotation="0" wrapText="0" indent="0" justifyLastLine="0" shrinkToFit="0" readingOrder="0"/>
      <border diagonalUp="0" diagonalDown="0">
        <left style="medium">
          <color rgb="FFBFBFBF"/>
        </left>
        <right style="medium">
          <color rgb="FFBFBFBF"/>
        </right>
        <top style="medium">
          <color rgb="FFBFBFBF"/>
        </top>
        <bottom style="medium">
          <color rgb="FFBFBFBF"/>
        </bottom>
        <vertical/>
        <horizontal/>
      </border>
    </dxf>
    <dxf>
      <font>
        <sz val="9"/>
        <color rgb="FF7F7F7F"/>
        <name val="FS Albert Arabic"/>
        <family val="2"/>
        <scheme val="none"/>
      </font>
      <numFmt numFmtId="1" formatCode="0"/>
      <fill>
        <patternFill patternType="solid">
          <fgColor indexed="64"/>
          <bgColor theme="0" tint="-0.14999847407452621"/>
        </patternFill>
      </fill>
      <alignment horizontal="center" vertical="center" textRotation="0" wrapText="1" indent="0" justifyLastLine="0" shrinkToFit="0" readingOrder="2"/>
      <border diagonalUp="0" diagonalDown="0">
        <left style="thin">
          <color rgb="FFBFBFBF"/>
        </left>
        <right style="thin">
          <color rgb="FFBFBFBF"/>
        </right>
        <top style="medium">
          <color rgb="FFFFFFFF"/>
        </top>
        <bottom style="thin">
          <color rgb="FFBFBFBF"/>
        </bottom>
        <vertical/>
        <horizontal/>
      </border>
    </dxf>
    <dxf>
      <font>
        <b val="0"/>
        <i val="0"/>
        <strike val="0"/>
        <condense val="0"/>
        <extend val="0"/>
        <outline val="0"/>
        <shadow val="0"/>
        <u val="none"/>
        <vertAlign val="baseline"/>
        <sz val="9"/>
        <color rgb="FF7F7F7F"/>
        <name val="FS Albert Arabic"/>
        <family val="2"/>
        <scheme val="none"/>
      </font>
      <fill>
        <patternFill patternType="solid">
          <fgColor indexed="64"/>
          <bgColor theme="0"/>
        </patternFill>
      </fill>
      <alignment horizontal="center" vertical="center" textRotation="0" wrapText="1" indent="0" justifyLastLine="0" shrinkToFit="0" readingOrder="2"/>
      <border diagonalUp="0" diagonalDown="0">
        <left style="medium">
          <color rgb="FFBFBFBF"/>
        </left>
        <right style="medium">
          <color rgb="FFBFBFBF"/>
        </right>
        <top style="medium">
          <color rgb="FFBFBFBF"/>
        </top>
        <bottom style="medium">
          <color rgb="FFBFBFBF"/>
        </bottom>
        <vertical/>
        <horizontal/>
      </border>
    </dxf>
    <dxf>
      <border outline="0">
        <top style="medium">
          <color rgb="FFBFBFBF"/>
        </top>
      </border>
    </dxf>
    <dxf>
      <border outline="0">
        <top style="thin">
          <color theme="4" tint="0.39997558519241921"/>
        </top>
        <bottom style="medium">
          <color rgb="FFBFBFBF"/>
        </bottom>
      </border>
    </dxf>
    <dxf>
      <fill>
        <patternFill patternType="solid">
          <fgColor indexed="64"/>
          <bgColor theme="0"/>
        </patternFill>
      </fill>
      <alignment horizontal="center"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0"/>
        <name val="FS Albert Arabic"/>
        <family val="2"/>
        <scheme val="none"/>
      </font>
      <fill>
        <patternFill patternType="solid">
          <fgColor indexed="64"/>
          <bgColor theme="4"/>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Medium9"/>
  <colors>
    <mruColors>
      <color rgb="FFFFE89F"/>
      <color rgb="FFDCE6F1"/>
      <color rgb="FFC4D79B"/>
      <color rgb="FF0F243E"/>
      <color rgb="FFF4F7ED"/>
      <color rgb="FFF2F2F2"/>
      <color rgb="FF2C4E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768350</xdr:colOff>
      <xdr:row>0</xdr:row>
      <xdr:rowOff>920750</xdr:rowOff>
    </xdr:from>
    <xdr:ext cx="3316605" cy="1323975"/>
    <xdr:pic>
      <xdr:nvPicPr>
        <xdr:cNvPr id="4" name="Picture 3">
          <a:extLst>
            <a:ext uri="{FF2B5EF4-FFF2-40B4-BE49-F238E27FC236}">
              <a16:creationId xmlns:a16="http://schemas.microsoft.com/office/drawing/2014/main" id="{78BFEE3C-C119-4AE7-A6FF-1EB81DA02A4D}"/>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10458914820" y="923925"/>
          <a:ext cx="3316605" cy="1323975"/>
        </a:xfrm>
        <a:prstGeom prst="rect">
          <a:avLst/>
        </a:prstGeom>
      </xdr:spPr>
    </xdr:pic>
    <xdr:clientData/>
  </xdr:oneCellAnchor>
  <xdr:twoCellAnchor>
    <xdr:from>
      <xdr:col>3</xdr:col>
      <xdr:colOff>39461</xdr:colOff>
      <xdr:row>4</xdr:row>
      <xdr:rowOff>291193</xdr:rowOff>
    </xdr:from>
    <xdr:to>
      <xdr:col>3</xdr:col>
      <xdr:colOff>365216</xdr:colOff>
      <xdr:row>4</xdr:row>
      <xdr:rowOff>365488</xdr:rowOff>
    </xdr:to>
    <xdr:sp macro="" textlink="">
      <xdr:nvSpPr>
        <xdr:cNvPr id="5" name="Rectangle 4">
          <a:extLst>
            <a:ext uri="{FF2B5EF4-FFF2-40B4-BE49-F238E27FC236}">
              <a16:creationId xmlns:a16="http://schemas.microsoft.com/office/drawing/2014/main" id="{2180D48E-239E-41D3-B3E1-C22D7222A1C7}"/>
            </a:ext>
          </a:extLst>
        </xdr:cNvPr>
        <xdr:cNvSpPr/>
      </xdr:nvSpPr>
      <xdr:spPr>
        <a:xfrm>
          <a:off x="10038699034" y="4073979"/>
          <a:ext cx="325755" cy="74295"/>
        </a:xfrm>
        <a:prstGeom prst="rect">
          <a:avLst/>
        </a:prstGeom>
        <a:solidFill>
          <a:srgbClr val="D0CE3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2</xdr:col>
      <xdr:colOff>285750</xdr:colOff>
      <xdr:row>0</xdr:row>
      <xdr:rowOff>95250</xdr:rowOff>
    </xdr:from>
    <xdr:ext cx="923925" cy="854075"/>
    <xdr:pic>
      <xdr:nvPicPr>
        <xdr:cNvPr id="3" name="Picture 2">
          <a:extLst>
            <a:ext uri="{FF2B5EF4-FFF2-40B4-BE49-F238E27FC236}">
              <a16:creationId xmlns:a16="http://schemas.microsoft.com/office/drawing/2014/main" id="{17944C06-F1CC-49F9-A84A-E6A6A53AEC4C}"/>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r="60725"/>
        <a:stretch/>
      </xdr:blipFill>
      <xdr:spPr>
        <a:xfrm>
          <a:off x="10463345850" y="95250"/>
          <a:ext cx="923925" cy="8540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4</xdr:col>
      <xdr:colOff>1764100</xdr:colOff>
      <xdr:row>2</xdr:row>
      <xdr:rowOff>10979</xdr:rowOff>
    </xdr:from>
    <xdr:ext cx="1689384" cy="749381"/>
    <xdr:pic>
      <xdr:nvPicPr>
        <xdr:cNvPr id="2" name="Picture 1">
          <a:extLst>
            <a:ext uri="{FF2B5EF4-FFF2-40B4-BE49-F238E27FC236}">
              <a16:creationId xmlns:a16="http://schemas.microsoft.com/office/drawing/2014/main" id="{5740E7F8-2CCA-459D-A87F-535EF45E99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59744976" y="742499"/>
          <a:ext cx="1689384" cy="749381"/>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13</xdr:col>
      <xdr:colOff>1419679</xdr:colOff>
      <xdr:row>0</xdr:row>
      <xdr:rowOff>0</xdr:rowOff>
    </xdr:from>
    <xdr:ext cx="1689384" cy="749381"/>
    <xdr:pic>
      <xdr:nvPicPr>
        <xdr:cNvPr id="2" name="Picture 1">
          <a:extLst>
            <a:ext uri="{FF2B5EF4-FFF2-40B4-BE49-F238E27FC236}">
              <a16:creationId xmlns:a16="http://schemas.microsoft.com/office/drawing/2014/main" id="{DAF969FD-79EE-435A-A155-6055D7FF66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77625794" y="0"/>
          <a:ext cx="1689384" cy="749381"/>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691734</xdr:colOff>
      <xdr:row>0</xdr:row>
      <xdr:rowOff>0</xdr:rowOff>
    </xdr:from>
    <xdr:ext cx="953614" cy="423005"/>
    <xdr:pic>
      <xdr:nvPicPr>
        <xdr:cNvPr id="2" name="Picture 1">
          <a:extLst>
            <a:ext uri="{FF2B5EF4-FFF2-40B4-BE49-F238E27FC236}">
              <a16:creationId xmlns:a16="http://schemas.microsoft.com/office/drawing/2014/main" id="{F3FF91D2-1B4E-46BB-B3E7-B92F89505E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227603670" y="0"/>
          <a:ext cx="953614" cy="42300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116541</xdr:colOff>
      <xdr:row>0</xdr:row>
      <xdr:rowOff>216669</xdr:rowOff>
    </xdr:from>
    <xdr:ext cx="5306359" cy="271971"/>
    <xdr:sp macro="" textlink="">
      <xdr:nvSpPr>
        <xdr:cNvPr id="2" name="Rectangle: Rounded Corners 1">
          <a:extLst>
            <a:ext uri="{FF2B5EF4-FFF2-40B4-BE49-F238E27FC236}">
              <a16:creationId xmlns:a16="http://schemas.microsoft.com/office/drawing/2014/main" id="{94EA4124-6F77-48A0-8950-DE355223DAAD}"/>
            </a:ext>
          </a:extLst>
        </xdr:cNvPr>
        <xdr:cNvSpPr/>
      </xdr:nvSpPr>
      <xdr:spPr>
        <a:xfrm>
          <a:off x="10211727100" y="216669"/>
          <a:ext cx="5306359"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91440" tIns="0" rIns="91440" bIns="0" rtlCol="0" anchor="ctr">
          <a:spAutoFit/>
        </a:bodyPr>
        <a:lstStyle/>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الخطوة الأولى : يتم تعبئة بيانات التجمعات والمباني المضمنة في العقد ومساحاتها الداخلية والخارجية.</a:t>
          </a:r>
        </a:p>
      </xdr:txBody>
    </xdr:sp>
    <xdr:clientData/>
  </xdr:oneCellAnchor>
  <xdr:oneCellAnchor>
    <xdr:from>
      <xdr:col>45</xdr:col>
      <xdr:colOff>485845</xdr:colOff>
      <xdr:row>0</xdr:row>
      <xdr:rowOff>50165</xdr:rowOff>
    </xdr:from>
    <xdr:ext cx="1535805" cy="681255"/>
    <xdr:pic>
      <xdr:nvPicPr>
        <xdr:cNvPr id="4" name="Picture 3">
          <a:extLst>
            <a:ext uri="{FF2B5EF4-FFF2-40B4-BE49-F238E27FC236}">
              <a16:creationId xmlns:a16="http://schemas.microsoft.com/office/drawing/2014/main" id="{C6F3D741-B180-49A1-AD8C-0D66D306F7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3870761" y="50165"/>
          <a:ext cx="1535805" cy="68125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116541</xdr:colOff>
      <xdr:row>0</xdr:row>
      <xdr:rowOff>216669</xdr:rowOff>
    </xdr:from>
    <xdr:ext cx="5925671" cy="271971"/>
    <xdr:sp macro="" textlink="">
      <xdr:nvSpPr>
        <xdr:cNvPr id="2" name="Rectangle: Rounded Corners 1">
          <a:extLst>
            <a:ext uri="{FF2B5EF4-FFF2-40B4-BE49-F238E27FC236}">
              <a16:creationId xmlns:a16="http://schemas.microsoft.com/office/drawing/2014/main" id="{BAFD4235-E2FF-4BCD-AA39-62BD74D5155E}"/>
            </a:ext>
          </a:extLst>
        </xdr:cNvPr>
        <xdr:cNvSpPr/>
      </xdr:nvSpPr>
      <xdr:spPr>
        <a:xfrm>
          <a:off x="9993029365" y="216669"/>
          <a:ext cx="5925671" cy="271971"/>
        </a:xfrm>
        <a:prstGeom prst="roundRect">
          <a:avLst>
            <a:gd name="adj" fmla="val 5163"/>
          </a:avLst>
        </a:prstGeom>
        <a:solidFill>
          <a:schemeClr val="accent1">
            <a:lumMod val="20000"/>
            <a:lumOff val="80000"/>
          </a:schemeClr>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91440" tIns="0" rIns="91440" bIns="0" rtlCol="0" anchor="ctr">
          <a:spAutoFit/>
        </a:bodyPr>
        <a:lstStyle/>
        <a:p>
          <a:pPr lvl="1" algn="r" rtl="1"/>
          <a:r>
            <a:rPr lang="ar-SA" sz="900" baseline="0">
              <a:solidFill>
                <a:sysClr val="windowText" lastClr="000000"/>
              </a:solidFill>
              <a:latin typeface="FS Albert Arabic" panose="020B0503040502020804" pitchFamily="34" charset="-78"/>
              <a:cs typeface="FS Albert Arabic" panose="020B0503040502020804" pitchFamily="34" charset="-78"/>
            </a:rPr>
            <a:t>الخطوة الثانية : يتم تعبئة تفاصيل النقاط الحرجة التي يجب أن يتوفر فيها حراس أمن، وبحسب المباني المضمنة في المشروع</a:t>
          </a:r>
        </a:p>
      </xdr:txBody>
    </xdr:sp>
    <xdr:clientData/>
  </xdr:oneCellAnchor>
  <xdr:oneCellAnchor>
    <xdr:from>
      <xdr:col>5</xdr:col>
      <xdr:colOff>2874349</xdr:colOff>
      <xdr:row>0</xdr:row>
      <xdr:rowOff>0</xdr:rowOff>
    </xdr:from>
    <xdr:ext cx="1689386" cy="749381"/>
    <xdr:pic>
      <xdr:nvPicPr>
        <xdr:cNvPr id="3" name="Picture 2">
          <a:extLst>
            <a:ext uri="{FF2B5EF4-FFF2-40B4-BE49-F238E27FC236}">
              <a16:creationId xmlns:a16="http://schemas.microsoft.com/office/drawing/2014/main" id="{A3F17E03-84B0-4778-B33B-848B7B0CCBE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9335912" y="0"/>
          <a:ext cx="1689386" cy="749381"/>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315686</xdr:colOff>
      <xdr:row>0</xdr:row>
      <xdr:rowOff>272142</xdr:rowOff>
    </xdr:from>
    <xdr:ext cx="14370424" cy="362629"/>
    <xdr:sp macro="" textlink="">
      <xdr:nvSpPr>
        <xdr:cNvPr id="2" name="Rectangle: Rounded Corners 1">
          <a:extLst>
            <a:ext uri="{FF2B5EF4-FFF2-40B4-BE49-F238E27FC236}">
              <a16:creationId xmlns:a16="http://schemas.microsoft.com/office/drawing/2014/main" id="{77BAD35E-E7FB-4077-8C46-DF372D64926F}"/>
            </a:ext>
          </a:extLst>
        </xdr:cNvPr>
        <xdr:cNvSpPr/>
      </xdr:nvSpPr>
      <xdr:spPr>
        <a:xfrm>
          <a:off x="9808778404" y="272142"/>
          <a:ext cx="14370424" cy="362629"/>
        </a:xfrm>
        <a:prstGeom prst="roundRect">
          <a:avLst>
            <a:gd name="adj" fmla="val 5163"/>
          </a:avLst>
        </a:prstGeom>
        <a:solidFill>
          <a:srgbClr val="DCE6F1"/>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الثالثة:  يجب تعبئة كميات</a:t>
          </a:r>
          <a:r>
            <a:rPr lang="ar-SA" sz="1200" baseline="0">
              <a:solidFill>
                <a:sysClr val="windowText" lastClr="000000"/>
              </a:solidFill>
              <a:latin typeface="FS Albert Arabic" panose="020B0503040502020804" pitchFamily="34" charset="-78"/>
              <a:cs typeface="FS Albert Arabic" panose="020B0503040502020804" pitchFamily="34" charset="-78"/>
            </a:rPr>
            <a:t> القوى </a:t>
          </a:r>
          <a:r>
            <a:rPr lang="ar-SA" sz="1200" baseline="0">
              <a:solidFill>
                <a:sysClr val="windowText" lastClr="000000"/>
              </a:solidFill>
              <a:latin typeface="FS Albert Arabic" panose="020B0503040502020804" pitchFamily="34" charset="-78"/>
              <a:ea typeface="+mn-ea"/>
              <a:cs typeface="FS Albert Arabic" panose="020B0503040502020804" pitchFamily="34" charset="-78"/>
            </a:rPr>
            <a:t>العاملة المطلوبة المقترحة بحسب ضوابط التعاقد والشراء  وتقديم الأسباب الداعمة في حال </a:t>
          </a:r>
          <a:r>
            <a:rPr lang="ar-SA" sz="1200" baseline="0">
              <a:solidFill>
                <a:sysClr val="windowText" lastClr="000000"/>
              </a:solidFill>
              <a:latin typeface="FS Albert Arabic" panose="020B0503040502020804" pitchFamily="34" charset="-78"/>
              <a:cs typeface="FS Albert Arabic" panose="020B0503040502020804" pitchFamily="34" charset="-78"/>
            </a:rPr>
            <a:t>اختلاف الكميات عنها، بالاضافة الى تحديد التكلفة الشهرية لكل عامل (بدون ضريبة القيمة المضافة</a:t>
          </a:r>
          <a:r>
            <a:rPr lang="ar-SA" sz="1200">
              <a:solidFill>
                <a:sysClr val="windowText" lastClr="000000"/>
              </a:solidFill>
              <a:latin typeface="FS Albert Arabic" panose="020B0503040502020804" pitchFamily="34" charset="-78"/>
              <a:cs typeface="FS Albert Arabic" panose="020B0503040502020804" pitchFamily="34" charset="-78"/>
            </a:rPr>
            <a:t>)</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18</xdr:col>
      <xdr:colOff>2030172</xdr:colOff>
      <xdr:row>0</xdr:row>
      <xdr:rowOff>75871</xdr:rowOff>
    </xdr:from>
    <xdr:ext cx="1689386" cy="749381"/>
    <xdr:pic>
      <xdr:nvPicPr>
        <xdr:cNvPr id="4" name="Picture 3">
          <a:extLst>
            <a:ext uri="{FF2B5EF4-FFF2-40B4-BE49-F238E27FC236}">
              <a16:creationId xmlns:a16="http://schemas.microsoft.com/office/drawing/2014/main" id="{E6B7FCA7-B528-481B-9CB7-3CAA656084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9691383" y="75871"/>
          <a:ext cx="1689386" cy="749381"/>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315686</xdr:colOff>
      <xdr:row>0</xdr:row>
      <xdr:rowOff>272142</xdr:rowOff>
    </xdr:from>
    <xdr:ext cx="14370424" cy="362629"/>
    <xdr:sp macro="" textlink="">
      <xdr:nvSpPr>
        <xdr:cNvPr id="2" name="Rectangle: Rounded Corners 1">
          <a:extLst>
            <a:ext uri="{FF2B5EF4-FFF2-40B4-BE49-F238E27FC236}">
              <a16:creationId xmlns:a16="http://schemas.microsoft.com/office/drawing/2014/main" id="{3A339441-2D7C-4FD0-A0B9-85ECFACBBB78}"/>
            </a:ext>
          </a:extLst>
        </xdr:cNvPr>
        <xdr:cNvSpPr/>
      </xdr:nvSpPr>
      <xdr:spPr>
        <a:xfrm>
          <a:off x="9986922030" y="272142"/>
          <a:ext cx="14370424" cy="362629"/>
        </a:xfrm>
        <a:prstGeom prst="roundRect">
          <a:avLst>
            <a:gd name="adj" fmla="val 5163"/>
          </a:avLst>
        </a:prstGeom>
        <a:solidFill>
          <a:srgbClr val="DCE6F1"/>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الرابعة:  يجب تعبئة كميات</a:t>
          </a:r>
          <a:r>
            <a:rPr lang="ar-SA" sz="1200" baseline="0">
              <a:solidFill>
                <a:sysClr val="windowText" lastClr="000000"/>
              </a:solidFill>
              <a:latin typeface="FS Albert Arabic" panose="020B0503040502020804" pitchFamily="34" charset="-78"/>
              <a:cs typeface="FS Albert Arabic" panose="020B0503040502020804" pitchFamily="34" charset="-78"/>
            </a:rPr>
            <a:t> المعدات المطلوبة المقترحة بحسب ضوابط التعاقد والشراء وتقديم الأسباب الداعمة في حال اختلاف الكميات عنها، بالاضافة الى تحديد التكلفة الشهرية لكل معدة ( بدون ضريبة القيمة المضافة</a:t>
          </a:r>
          <a:r>
            <a:rPr lang="ar-SA" sz="1200">
              <a:solidFill>
                <a:sysClr val="windowText" lastClr="000000"/>
              </a:solidFill>
              <a:latin typeface="FS Albert Arabic" panose="020B0503040502020804" pitchFamily="34" charset="-78"/>
              <a:cs typeface="FS Albert Arabic" panose="020B0503040502020804" pitchFamily="34" charset="-78"/>
            </a:rPr>
            <a:t>)</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18</xdr:col>
      <xdr:colOff>2067526</xdr:colOff>
      <xdr:row>0</xdr:row>
      <xdr:rowOff>53459</xdr:rowOff>
    </xdr:from>
    <xdr:ext cx="1689386" cy="749381"/>
    <xdr:pic>
      <xdr:nvPicPr>
        <xdr:cNvPr id="3" name="Picture 2">
          <a:extLst>
            <a:ext uri="{FF2B5EF4-FFF2-40B4-BE49-F238E27FC236}">
              <a16:creationId xmlns:a16="http://schemas.microsoft.com/office/drawing/2014/main" id="{2C546ABC-2276-4D50-9D05-3273D9F987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9654029" y="53459"/>
          <a:ext cx="1689386" cy="749381"/>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2</xdr:col>
      <xdr:colOff>27709</xdr:colOff>
      <xdr:row>0</xdr:row>
      <xdr:rowOff>110837</xdr:rowOff>
    </xdr:from>
    <xdr:ext cx="8458200" cy="362629"/>
    <xdr:sp macro="" textlink="">
      <xdr:nvSpPr>
        <xdr:cNvPr id="2" name="Rectangle: Rounded Corners 1">
          <a:extLst>
            <a:ext uri="{FF2B5EF4-FFF2-40B4-BE49-F238E27FC236}">
              <a16:creationId xmlns:a16="http://schemas.microsoft.com/office/drawing/2014/main" id="{7BB486F5-899F-4E62-8DD6-0ECDE8FB70C1}"/>
            </a:ext>
          </a:extLst>
        </xdr:cNvPr>
        <xdr:cNvSpPr/>
      </xdr:nvSpPr>
      <xdr:spPr>
        <a:xfrm>
          <a:off x="16637231" y="110837"/>
          <a:ext cx="8458200" cy="362629"/>
        </a:xfrm>
        <a:prstGeom prst="roundRect">
          <a:avLst>
            <a:gd name="adj" fmla="val 5163"/>
          </a:avLst>
        </a:prstGeom>
        <a:solidFill>
          <a:srgbClr val="DCE6F1"/>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a:t>
          </a:r>
          <a:r>
            <a:rPr lang="ar-JO" sz="1200">
              <a:solidFill>
                <a:sysClr val="windowText" lastClr="000000"/>
              </a:solidFill>
              <a:latin typeface="FS Albert Arabic" panose="020B0503040502020804" pitchFamily="34" charset="-78"/>
              <a:cs typeface="FS Albert Arabic" panose="020B0503040502020804" pitchFamily="34" charset="-78"/>
            </a:rPr>
            <a:t> </a:t>
          </a:r>
          <a:r>
            <a:rPr lang="ar-SA" sz="1200">
              <a:solidFill>
                <a:sysClr val="windowText" lastClr="000000"/>
              </a:solidFill>
              <a:latin typeface="FS Albert Arabic" panose="020B0503040502020804" pitchFamily="34" charset="-78"/>
              <a:cs typeface="FS Albert Arabic" panose="020B0503040502020804" pitchFamily="34" charset="-78"/>
            </a:rPr>
            <a:t>الخامسة :  يجب تعبئة تفاصيل</a:t>
          </a:r>
          <a:r>
            <a:rPr lang="ar-SA" sz="1200" baseline="0">
              <a:solidFill>
                <a:sysClr val="windowText" lastClr="000000"/>
              </a:solidFill>
              <a:latin typeface="FS Albert Arabic" panose="020B0503040502020804" pitchFamily="34" charset="-78"/>
              <a:cs typeface="FS Albert Arabic" panose="020B0503040502020804" pitchFamily="34" charset="-78"/>
            </a:rPr>
            <a:t> و</a:t>
          </a:r>
          <a:r>
            <a:rPr lang="ar-JO" sz="1200">
              <a:solidFill>
                <a:sysClr val="windowText" lastClr="000000"/>
              </a:solidFill>
              <a:latin typeface="FS Albert Arabic" panose="020B0503040502020804" pitchFamily="34" charset="-78"/>
              <a:cs typeface="FS Albert Arabic" panose="020B0503040502020804" pitchFamily="34" charset="-78"/>
            </a:rPr>
            <a:t>بيانات </a:t>
          </a:r>
          <a:r>
            <a:rPr lang="ar-SA" sz="1200">
              <a:solidFill>
                <a:sysClr val="windowText" lastClr="000000"/>
              </a:solidFill>
              <a:latin typeface="FS Albert Arabic" panose="020B0503040502020804" pitchFamily="34" charset="-78"/>
              <a:cs typeface="FS Albert Arabic" panose="020B0503040502020804" pitchFamily="34" charset="-78"/>
            </a:rPr>
            <a:t>الفعاليات</a:t>
          </a:r>
          <a:r>
            <a:rPr lang="ar-JO" sz="1200">
              <a:solidFill>
                <a:sysClr val="windowText" lastClr="000000"/>
              </a:solidFill>
              <a:latin typeface="FS Albert Arabic" panose="020B0503040502020804" pitchFamily="34" charset="-78"/>
              <a:cs typeface="FS Albert Arabic" panose="020B0503040502020804" pitchFamily="34" charset="-78"/>
            </a:rPr>
            <a:t> </a:t>
          </a:r>
          <a:r>
            <a:rPr lang="ar-SA" sz="1200">
              <a:solidFill>
                <a:sysClr val="windowText" lastClr="000000"/>
              </a:solidFill>
              <a:latin typeface="FS Albert Arabic" panose="020B0503040502020804" pitchFamily="34" charset="-78"/>
              <a:cs typeface="FS Albert Arabic" panose="020B0503040502020804" pitchFamily="34" charset="-78"/>
            </a:rPr>
            <a:t>وقائمة البنود</a:t>
          </a:r>
          <a:r>
            <a:rPr lang="ar-SA" sz="1200" baseline="0">
              <a:solidFill>
                <a:sysClr val="windowText" lastClr="000000"/>
              </a:solidFill>
              <a:latin typeface="FS Albert Arabic" panose="020B0503040502020804" pitchFamily="34" charset="-78"/>
              <a:cs typeface="FS Albert Arabic" panose="020B0503040502020804" pitchFamily="34" charset="-78"/>
            </a:rPr>
            <a:t> المطلوبة لها (إن وجدت)</a:t>
          </a:r>
          <a:endParaRPr lang="ar-JO" sz="1200" baseline="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16</xdr:col>
      <xdr:colOff>169931</xdr:colOff>
      <xdr:row>0</xdr:row>
      <xdr:rowOff>70943</xdr:rowOff>
    </xdr:from>
    <xdr:ext cx="1535805" cy="681255"/>
    <xdr:pic>
      <xdr:nvPicPr>
        <xdr:cNvPr id="3" name="Picture 2">
          <a:extLst>
            <a:ext uri="{FF2B5EF4-FFF2-40B4-BE49-F238E27FC236}">
              <a16:creationId xmlns:a16="http://schemas.microsoft.com/office/drawing/2014/main" id="{38107C25-E4C7-4E82-ABE5-DCE06A476E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95291" y="70943"/>
          <a:ext cx="1535805" cy="68125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304799</xdr:colOff>
      <xdr:row>0</xdr:row>
      <xdr:rowOff>108857</xdr:rowOff>
    </xdr:from>
    <xdr:ext cx="12186558" cy="362629"/>
    <xdr:sp macro="" textlink="">
      <xdr:nvSpPr>
        <xdr:cNvPr id="2" name="Rectangle: Rounded Corners 1">
          <a:extLst>
            <a:ext uri="{FF2B5EF4-FFF2-40B4-BE49-F238E27FC236}">
              <a16:creationId xmlns:a16="http://schemas.microsoft.com/office/drawing/2014/main" id="{A69D98B6-8F36-44FB-9265-E5004E3F50FF}"/>
            </a:ext>
          </a:extLst>
        </xdr:cNvPr>
        <xdr:cNvSpPr/>
      </xdr:nvSpPr>
      <xdr:spPr>
        <a:xfrm>
          <a:off x="9587892214" y="108857"/>
          <a:ext cx="12186558" cy="362629"/>
        </a:xfrm>
        <a:prstGeom prst="roundRect">
          <a:avLst>
            <a:gd name="adj" fmla="val 5163"/>
          </a:avLst>
        </a:prstGeom>
        <a:solidFill>
          <a:srgbClr val="DCE6F1"/>
        </a:solidFill>
        <a:ln>
          <a:solidFill>
            <a:schemeClr val="tx2">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wrap="square" lIns="91440" tIns="0" rIns="91440" bIns="0" rtlCol="0" anchor="ctr">
          <a:spAutoFit/>
        </a:bodyPr>
        <a:lstStyle/>
        <a:p>
          <a:pPr lvl="1" algn="r" rtl="1"/>
          <a:r>
            <a:rPr lang="ar-SA" sz="1200">
              <a:solidFill>
                <a:sysClr val="windowText" lastClr="000000"/>
              </a:solidFill>
              <a:latin typeface="FS Albert Arabic" panose="020B0503040502020804" pitchFamily="34" charset="-78"/>
              <a:cs typeface="FS Albert Arabic" panose="020B0503040502020804" pitchFamily="34" charset="-78"/>
            </a:rPr>
            <a:t>الخطوة السادسة:  يجب اضافة بيانات العقد السابق</a:t>
          </a:r>
          <a:r>
            <a:rPr lang="ar-SA" sz="1200" baseline="0">
              <a:solidFill>
                <a:sysClr val="windowText" lastClr="000000"/>
              </a:solidFill>
              <a:latin typeface="FS Albert Arabic" panose="020B0503040502020804" pitchFamily="34" charset="-78"/>
              <a:cs typeface="FS Albert Arabic" panose="020B0503040502020804" pitchFamily="34" charset="-78"/>
            </a:rPr>
            <a:t> مع ذكر كمياتها وتكاليفها الشهرية والاجمالية بالاضافة الى بيانات العقد البديل بالاضافة الى بيانات العقد البديل بحسب نتائج الشرائح السابقة.</a:t>
          </a:r>
          <a:endParaRPr lang="en-US" sz="1200">
            <a:solidFill>
              <a:sysClr val="windowText" lastClr="000000"/>
            </a:solidFill>
            <a:latin typeface="FS Albert Arabic" panose="020B0503040502020804" pitchFamily="34" charset="-78"/>
            <a:cs typeface="FS Albert Arabic" panose="020B0503040502020804" pitchFamily="34" charset="-78"/>
          </a:endParaRPr>
        </a:p>
      </xdr:txBody>
    </xdr:sp>
    <xdr:clientData/>
  </xdr:oneCellAnchor>
  <xdr:oneCellAnchor>
    <xdr:from>
      <xdr:col>21</xdr:col>
      <xdr:colOff>497517</xdr:colOff>
      <xdr:row>0</xdr:row>
      <xdr:rowOff>45230</xdr:rowOff>
    </xdr:from>
    <xdr:ext cx="1153873" cy="511837"/>
    <xdr:pic>
      <xdr:nvPicPr>
        <xdr:cNvPr id="3" name="Picture 2">
          <a:extLst>
            <a:ext uri="{FF2B5EF4-FFF2-40B4-BE49-F238E27FC236}">
              <a16:creationId xmlns:a16="http://schemas.microsoft.com/office/drawing/2014/main" id="{6AECF658-CF3D-4AC3-A90B-BA8D4045FF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45424493" y="45230"/>
          <a:ext cx="1153873" cy="511837"/>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4</xdr:col>
      <xdr:colOff>1764100</xdr:colOff>
      <xdr:row>2</xdr:row>
      <xdr:rowOff>10979</xdr:rowOff>
    </xdr:from>
    <xdr:ext cx="1689384" cy="749381"/>
    <xdr:pic>
      <xdr:nvPicPr>
        <xdr:cNvPr id="2" name="Picture 1">
          <a:extLst>
            <a:ext uri="{FF2B5EF4-FFF2-40B4-BE49-F238E27FC236}">
              <a16:creationId xmlns:a16="http://schemas.microsoft.com/office/drawing/2014/main" id="{84ECB453-D81A-455B-B91D-60171F2881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59744976" y="742499"/>
          <a:ext cx="1689384" cy="749381"/>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E63AE83F-41DC-4CF0-B199-7F4A9ED29C74}"/>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5552F97-0DB4-4E34-B5FD-244056CD0ACE}" name="Table8" displayName="Table8" ref="B3:G7" totalsRowShown="0" headerRowDxfId="102" dataDxfId="100" headerRowBorderDxfId="101" tableBorderDxfId="99" totalsRowBorderDxfId="98">
  <tableColumns count="6">
    <tableColumn id="1" xr3:uid="{D8D43005-8DCD-457B-9744-ADF22B417CFB}" name="المسمى الوظيفي" dataDxfId="97"/>
    <tableColumn id="2" xr3:uid="{36046C96-3C48-4DF9-AB2D-E97B6418E225}" name="السنة 1" dataDxfId="96"/>
    <tableColumn id="3" xr3:uid="{C0E7514F-34B2-4BFF-8874-A052180F08B5}" name="السنة 2" dataDxfId="95"/>
    <tableColumn id="4" xr3:uid="{EA1B9B1B-D521-4FF4-ACBC-7FC32B49E8D2}" name="السنة 3" dataDxfId="94"/>
    <tableColumn id="5" xr3:uid="{38FC0F72-3502-4B8F-AF15-80E7A69182BB}" name="السنة 4" dataDxfId="93"/>
    <tableColumn id="6" xr3:uid="{C836B548-1A89-4EC7-9041-D0BD954F01F8}" name="السنة 5" dataDxfId="9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64C8599-FDF4-45C1-A3B5-263BEE8AFAA0}" name="Table3" displayName="Table3" ref="B10:G12" totalsRowShown="0" headerRowDxfId="91" dataDxfId="89" headerRowBorderDxfId="90" tableBorderDxfId="88">
  <tableColumns count="6">
    <tableColumn id="1" xr3:uid="{621D0AAE-729B-4181-AE45-E356A6AAA83C}" name="المسمى الوظيفي" dataDxfId="87"/>
    <tableColumn id="2" xr3:uid="{CAEF72AC-91CF-48BB-9B43-0A160E5D785D}" name="السنة 1" dataDxfId="86">
      <calculatedColumnFormula>SUMIF($AJ$4:$AJ$83,"&lt;5",BV3:BV334)+SUMIF($AJ$4:$AJ$83,"&lt;5",CD3:CD334)+SUMIF($AJ$4:$AJ$83,"&lt;5",BN3:BN334)</calculatedColumnFormula>
    </tableColumn>
    <tableColumn id="3" xr3:uid="{5A5A1AEE-51E0-4218-88A9-924F67768CC0}" name="السنة 2" dataDxfId="85">
      <calculatedColumnFormula>IF($B$21&lt;&gt;2,0,SUMIF($AJ$4:$AJ$83,"&lt;3",BU3:BU334)+SUMIF($AJ$4:$AJ$83,"&lt;3",CC3:CC334)+SUMIF($AJ$4:$AJ$83,"&lt;3",BM3:BM334))</calculatedColumnFormula>
    </tableColumn>
    <tableColumn id="4" xr3:uid="{62B8BB98-F526-40E1-A239-5707D81D8144}" name="السنة 3" dataDxfId="84">
      <calculatedColumnFormula>IF(B26&lt;&gt;3,0,SUMIF($AJ$4:$AJ$83,"&lt;4",BV3:BV334)+SUMIF($AJ$4:$AJ$83,"&lt;4",CD3:CD334)+SUMIF($AJ$4:$AJ$83,"&lt;4",BN3:BN334))</calculatedColumnFormula>
    </tableColumn>
    <tableColumn id="5" xr3:uid="{1AAF3A2A-078E-4472-A236-B3866D5647BC}" name="السنة 4" dataDxfId="83">
      <calculatedColumnFormula>IF(B27&lt;&gt;4,0,SUMIF($AJ$4:$AJ$83,"&lt;5",BV3:BV334)+SUMIF($AJ$4:$AJ$83,"&lt;5",CD3:CD334)+SUMIF($AJ$4:$AJ$83,"&lt;5",BN3:BN334))</calculatedColumnFormula>
    </tableColumn>
    <tableColumn id="6" xr3:uid="{E8D0FBBC-4107-4F85-BA5D-4C5CC3F6B517}" name="السنة 5" dataDxfId="82">
      <calculatedColumnFormula>IF(B28&lt;&gt;5,0,SUMIF($AJ$4:$AJ$83,"&lt;6",BV3:BV334)+SUMIF($AJ$4:$AJ$83,"&lt;6",CD3:CD334)+SUMIF($AJ$4:$AJ$83,"&lt;6",BN3:BN334))</calculatedColumnFormula>
    </tableColumn>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B520AB-5FE4-4BD1-B8D8-F090DCA366C6}" name="Table63" displayName="Table63" ref="B3:AI121" totalsRowShown="0" headerRowDxfId="81" dataDxfId="79" headerRowBorderDxfId="80" tableBorderDxfId="78" totalsRowBorderDxfId="77">
  <tableColumns count="34">
    <tableColumn id="1" xr3:uid="{4E18C928-DD70-4F7C-8231-A566AC8ED2F9}" name="#" dataDxfId="76"/>
    <tableColumn id="2" xr3:uid="{D502B42C-5D2A-4301-952A-039CC9D761E2}" name="المدينة" dataDxfId="75"/>
    <tableColumn id="9" xr3:uid="{734EFDD2-6B13-4203-9301-231E3938D3B4}" name="اسم التجمع (مجموعة مباني ضمن نفس المنطقة المسورة)" dataDxfId="74"/>
    <tableColumn id="26" xr3:uid="{4A26CFA3-5E5D-46C5-9CE0-91150A6C7338}" name="إسم المبنى" dataDxfId="73"/>
    <tableColumn id="19" xr3:uid="{CA32D98E-25D3-4D7D-AAB1-D30EF5BE6AAE}" name="تصنيف المبنى" dataDxfId="72"/>
    <tableColumn id="17" xr3:uid="{570B291A-46A0-464B-8F0A-0418677FFBD2}" name="عدد الموظفين في الوردية_x000a_(وقت الذروة)" dataDxfId="71"/>
    <tableColumn id="5" xr3:uid="{965E083C-73BD-4ACD-8AA7-EFC0F9C6578A}" name="عدد الزوار في الوردية_x000a_(وقت الذروة)" dataDxfId="70"/>
    <tableColumn id="21" xr3:uid="{9F6F7251-D27B-4D91-B5E7-6C3727BB05CB}" name="عدد الأدوار" dataDxfId="69"/>
    <tableColumn id="24" xr3:uid="{BFFE0F69-0909-4FC8-9C87-E8DDCEEE56B3}" name="مساحة المسطح الأرضي" dataDxfId="68"/>
    <tableColumn id="8" xr3:uid="{2780B2BB-8DD5-47CE-892E-5C1E2B9E93B9}" name="إجمالي المساحة الداخلية_x000a_(بالمتر المربع)" dataDxfId="67" dataCellStyle="Comma"/>
    <tableColumn id="22" xr3:uid="{0263AF33-1ED4-4D47-8C1E-E09DB867D95D}" name="عدد ورديات العمل" dataDxfId="66"/>
    <tableColumn id="43" xr3:uid="{95BCB2A5-3882-4AE4-B0FD-17F7F882F118}" name="نسبة الإشغال للوردية الأولى (%)_x000a_(بحسب وقت الذروة)" dataDxfId="65"/>
    <tableColumn id="36" xr3:uid="{7A637C74-12B1-4DF1-85EA-681AFA944271}" name="نسبة الإشغال للوردية الثانية (%)_x000a_(وقت الذروة = 100%)" dataDxfId="64"/>
    <tableColumn id="35" xr3:uid="{B396F3F9-8E8D-42BA-919B-47791CF275AD}" name="نسبة الإشغال للوردية الثالثة (%)_x000a_(وقت الذروة = 100%)" dataDxfId="63"/>
    <tableColumn id="10" xr3:uid="{E8415FF7-85F4-4FA8-8C2C-64416CBBE5BB}" name="عدد مداخل/بوابات المرفق الداخلية_x000a_(مداخل تتطلب حراس أمن)_x000a_الوردية الأولى" dataDxfId="62"/>
    <tableColumn id="6" xr3:uid="{9BEEA4E4-C2D3-43A1-9B7B-8D5B0B47EDEE}" name="عدد مداخل/بوابات المرفق الداخلية_x000a_(مداخل تتطلب حراس أمن)_x000a_الوردية الثانية" dataDxfId="61"/>
    <tableColumn id="11" xr3:uid="{0D1C38D3-6D3D-4730-923C-69A8D1763DBB}" name="عدد مداخل/بوابات المرفق الداخلية_x000a_(مداخل تتطلب حراس أمن)_x000a_الوردية الثالثة" dataDxfId="60"/>
    <tableColumn id="12" xr3:uid="{5A1E3ECB-90DE-4EA1-94AB-2C6C8BBDE3DB}" name="عدد النقاط الحرجة داخل المرفق _x000a_(ما عدا المداخل/البوابات، وتتطلب حراس أمن)_x000a_الوردية الاولى" dataDxfId="59"/>
    <tableColumn id="27" xr3:uid="{0A230F22-7649-421D-9FE0-79FD04273190}" name="عدد النقاط الحرجة داخل المرفق _x000a_(ما عدا المداخل/البوابات، وتتطلب حراس أمن)_x000a_الوردية الثانية" dataDxfId="58"/>
    <tableColumn id="20" xr3:uid="{879AF9C7-67C1-4F54-A553-AD73BE245688}" name="عدد النقاط الحرجة داخل المرفق _x000a_(ما عدا المداخل/البوابات، وتتطلب حراس أمن)_x000a_الوردية الثالثة" dataDxfId="57"/>
    <tableColumn id="14" xr3:uid="{E8CD1AD8-FE3B-4DCA-BC2C-DFB486FFE411}" name="هل يوجد غرف مراقبة في المبنى؟" dataDxfId="56"/>
    <tableColumn id="13" xr3:uid="{8DA68643-0FA1-49AE-9F4F-671BAD253B2B}" name="عدد غرف المراقبة_x000a_الوردية الأولى" dataDxfId="55"/>
    <tableColumn id="29" xr3:uid="{D8B6BEF7-2B5D-48B7-AA56-257D7D63162C}" name="عدد غرف المراقبة_x000a_الوردية الثانية" dataDxfId="54"/>
    <tableColumn id="28" xr3:uid="{F22D693B-B164-4B02-8011-6254B56D9DE3}" name="عدد غرف المراقبة_x000a_الوردية الثالثة" dataDxfId="53"/>
    <tableColumn id="23" xr3:uid="{98DE9E8C-0D81-43CC-9FDC-43F4D5C5359A}" name="المساحات المغطاة بأنظمة المراقبة التقنية" dataDxfId="52"/>
    <tableColumn id="7" xr3:uid="{A1FF4CE3-9710-42EA-95E6-1EAA6EABF90C}" name="عدد حراس الأمن الرسميين  _x000a_(موظفي الجهة الحكومية)" dataDxfId="51"/>
    <tableColumn id="3" xr3:uid="{69BC68A3-931B-42F2-8195-D8E2EBBB33BD}" name="حالة المرفق" dataDxfId="50"/>
    <tableColumn id="4" xr3:uid="{48C01691-EBE6-4FC4-ABC1-9E7453843809}" name="سنة التشغيل" dataDxfId="49"/>
    <tableColumn id="15" xr3:uid="{04B6CB39-234B-4CEC-B8CD-95AAE53A9B68}" name="احتمالية المخاطر الأمنية" dataDxfId="48"/>
    <tableColumn id="16" xr3:uid="{1DB31C3A-64F0-485D-9804-35853F8E9536}" name="شدة التأثير على العمليات التشغيلية" dataDxfId="47"/>
    <tableColumn id="18" xr3:uid="{FBB5ECE6-E940-4358-AA98-F5C2AE54E892}" name="ضعف الأنظمة الأمنية" dataDxfId="46"/>
    <tableColumn id="25" xr3:uid="{F8BE6D95-392C-449C-8805-04296610E4CC}" name="احتمالية المخاطر الأمنية_x000a_(بحسب مقترح ضوابط الشراء)" dataDxfId="45">
      <calculatedColumnFormula array="1">IF(E4&lt;&gt;"",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calculatedColumnFormula>
    </tableColumn>
    <tableColumn id="30" xr3:uid="{84EDAD06-A65F-4D86-841D-9A8CA6741E1B}" name="شدة التأثير على العمليات التشغيلية_x000a_(بحسب مقترح ضوابط الشراء)" dataDxfId="44">
      <calculatedColumnFormula array="1">IF(E4&lt;&gt;"",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calculatedColumnFormula>
    </tableColumn>
    <tableColumn id="31" xr3:uid="{60CAFDF2-DEC1-4975-8064-C1F2AF9301EA}" name="ضعف الأنظمة الأمنية_x000a_(بحسب مقترح ضوابط الشراء)" dataDxfId="43">
      <calculatedColumnFormula array="1">IF(E4&lt;&gt;"",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calculatedColumnFormula>
    </tableColumn>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661E0A6-DE93-4239-A667-ED92BDBA7E7B}" name="Table5" displayName="Table5" ref="AK3:AT51" totalsRowShown="0" headerRowDxfId="42" dataDxfId="40" headerRowBorderDxfId="41" tableBorderDxfId="39" totalsRowBorderDxfId="38">
  <autoFilter ref="AK3:AT51" xr:uid="{D661E0A6-DE93-4239-A667-ED92BDBA7E7B}"/>
  <tableColumns count="10">
    <tableColumn id="1" xr3:uid="{F95257C0-07F3-4FE2-B962-F107DE326ED6}" name="#" dataDxfId="37"/>
    <tableColumn id="2" xr3:uid="{640BC977-4EE5-428D-A091-5E554A3D6937}" name="اسم التجمع (مجموعة مباني ضمن نفس المنطقة المسورة)" dataDxfId="36"/>
    <tableColumn id="3" xr3:uid="{DBA118CA-C43E-477C-AA9A-65CA65C8B1C4}" name="اجمالي أطوال طرق المعبدة (كلم)" dataDxfId="35"/>
    <tableColumn id="4" xr3:uid="{FAC4A9C2-D3B2-437A-8488-FAE878D3D81F}" name="اجمالي أطوال طرق الغير معبدة (كلم)" dataDxfId="34"/>
    <tableColumn id="7" xr3:uid="{59FDD406-39FE-438E-94B4-B427BDCC50D1}" name="عدد ورديات العمل لسيارات الأمن" dataDxfId="33"/>
    <tableColumn id="9" xr3:uid="{0894ED38-CCFC-4869-8D50-236A5E1BB659}" name="عدد مركبات الدفع الثنائي المملوكة من الجهة الحكومية" dataDxfId="32"/>
    <tableColumn id="10" xr3:uid="{3A036A00-E9A5-4A19-88C9-3312F17DB96C}" name="عدد مركبات الدفع الرباعي المملوكة من الجهة الحكومية" dataDxfId="31"/>
    <tableColumn id="8" xr3:uid="{14C188E4-74FF-4B3F-8E95-F558D5EC23AD}" name="عدد مداخل/بوابات المرفق الخارجية_x000a_(مداخل تتطلب حراس أمن)_x000a_الوردية الأولى" dataDxfId="30"/>
    <tableColumn id="6" xr3:uid="{2F13BE7D-56C3-491E-809C-5B50A2E9B021}" name="عدد مداخل/بوابات المرفق الخارجية_x000a_(مداخل تتطلب حراس أمن)_x000a_الوردية الثانية" dataDxfId="29"/>
    <tableColumn id="5" xr3:uid="{633EF636-2F39-4A8F-AC05-90BCB0A3030C}" name="عدد مداخل/بوابات المرفق الخارجية_x000a_(مداخل تتطلب حراس أمن)_x000a_الوردية الثاثة" dataDxfId="28"/>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86FAF6B-DD32-4171-9452-1F98CD4987C6}" name="Table637" displayName="Table637" ref="B4:F52" totalsRowShown="0" headerRowDxfId="27" dataDxfId="25" headerRowBorderDxfId="26" tableBorderDxfId="24" totalsRowBorderDxfId="23">
  <tableColumns count="5">
    <tableColumn id="1" xr3:uid="{3C9A87E4-0C94-4404-9480-69BC460C0860}" name="#" dataDxfId="22"/>
    <tableColumn id="4" xr3:uid="{E3DB7239-7C80-4AAC-B4EA-E0ED0C6A113E}" name="اسم التجمع" dataDxfId="21"/>
    <tableColumn id="2" xr3:uid="{AC05A08D-00F2-46E0-B7FD-424427B5AE78}" name="اسم المبنى" dataDxfId="20"/>
    <tableColumn id="9" xr3:uid="{7D1ADD8E-CC70-41AA-A60C-69145D4E3CAA}" name="تفاصيل النقطة الحرجة" dataDxfId="19"/>
    <tableColumn id="3" xr3:uid="{E7414028-A542-4973-B73F-60D12BD36F3D}" name="الإجراءات التي تم تطبيقها للتخفيف من حرجية النقاط" dataDxfId="18"/>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2AC4E1-594C-48DF-871C-9CA8C52F003C}" name="Table42" displayName="Table42" ref="B5:H50" totalsRowShown="0" headerRowDxfId="17" dataDxfId="16">
  <autoFilter ref="B5:H50" xr:uid="{D9A5889E-88ED-476F-82FA-EEC6E465816A}"/>
  <tableColumns count="7">
    <tableColumn id="1" xr3:uid="{B75F7012-D4C4-41A4-AD27-8CDCD9E20FC6}" name="اسم الفعالية" dataDxfId="15"/>
    <tableColumn id="2" xr3:uid="{D0943EDB-18B8-4767-AAD6-EE8C680B3643}" name="وصف الفعالية_x000a_(وصف الفعالية، مكان الفعالية، عدد المداخل، وصف موجز للأعمال المطلوبة)" dataDxfId="14"/>
    <tableColumn id="3" xr3:uid="{44CC8A74-00FF-4749-B056-763A40DC0AA0}" name="مدة الفعالية_x000a_(عدد أيام)" dataDxfId="13"/>
    <tableColumn id="4" xr3:uid="{DB455946-5E2B-477E-9482-1E2CD034D1B4}" name="المساحة الكلية للفعالية" dataDxfId="12"/>
    <tableColumn id="9" xr3:uid="{5D27E3DE-22B9-447F-A873-25410008BF90}" name="عدد النقاط الحرجة _x000a_(تتطلب حراس أمن)" dataDxfId="11"/>
    <tableColumn id="5" xr3:uid="{E5AD5D7F-1D56-479E-81C5-E66BAB8ED578}" name="عدد العاملين والزوار المتوقع" dataDxfId="10"/>
    <tableColumn id="6" xr3:uid="{68E53CD4-F9D6-41BF-8346-278A8EF2D29A}" name="عدد مرات تكرار الفعالية خلال مدة العقد" dataDxfId="9"/>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10.xml"/><Relationship Id="rId1" Type="http://schemas.openxmlformats.org/officeDocument/2006/relationships/printerSettings" Target="../printerSettings/printerSettings3.bin"/><Relationship Id="rId4" Type="http://schemas.microsoft.com/office/2019/04/relationships/namedSheetView" Target="../namedSheetViews/namedSheetView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4117C-9368-463C-A813-71A1D59796E3}">
  <sheetPr>
    <tabColor theme="1" tint="4.9989318521683403E-2"/>
  </sheetPr>
  <dimension ref="B1:CL336"/>
  <sheetViews>
    <sheetView showGridLines="0" rightToLeft="1" topLeftCell="B3" zoomScale="55" zoomScaleNormal="40" workbookViewId="0">
      <selection activeCell="D14" sqref="D14"/>
    </sheetView>
  </sheetViews>
  <sheetFormatPr defaultColWidth="8.85546875" defaultRowHeight="15" x14ac:dyDescent="0.25"/>
  <cols>
    <col min="1" max="1" width="2.85546875" style="1" customWidth="1"/>
    <col min="2" max="2" width="38.85546875" style="1" customWidth="1"/>
    <col min="3" max="3" width="28.85546875" style="1" customWidth="1"/>
    <col min="4" max="4" width="18.42578125" style="1" customWidth="1"/>
    <col min="5" max="7" width="9.42578125" style="1" customWidth="1"/>
    <col min="8" max="8" width="2.42578125" style="1" customWidth="1"/>
    <col min="9" max="9" width="8.85546875" style="1"/>
    <col min="10" max="11" width="27.140625" style="1" customWidth="1"/>
    <col min="12" max="13" width="27.42578125" style="1" customWidth="1"/>
    <col min="14" max="14" width="16.85546875" style="1" customWidth="1"/>
    <col min="15" max="15" width="11.140625" style="1" customWidth="1"/>
    <col min="16" max="16" width="8.85546875" style="1" customWidth="1"/>
    <col min="17" max="17" width="15.140625" style="1" customWidth="1"/>
    <col min="18" max="32" width="8.85546875" style="1"/>
    <col min="33" max="33" width="14.140625" style="1" customWidth="1"/>
    <col min="34" max="39" width="8.85546875" style="1"/>
    <col min="40" max="42" width="20" style="1" customWidth="1"/>
    <col min="43" max="46" width="8.85546875" style="1"/>
    <col min="47" max="47" width="8.85546875" style="143"/>
    <col min="48" max="57" width="8.85546875" style="1"/>
    <col min="58" max="58" width="8.85546875" style="143"/>
    <col min="59" max="82" width="8.85546875" style="1"/>
    <col min="83" max="86" width="20.85546875" style="1" customWidth="1"/>
    <col min="87" max="16384" width="8.85546875" style="1"/>
  </cols>
  <sheetData>
    <row r="1" spans="2:90" ht="15.75" thickBot="1" x14ac:dyDescent="0.3">
      <c r="I1" s="1">
        <v>1</v>
      </c>
      <c r="J1" s="1">
        <v>2</v>
      </c>
      <c r="K1" s="1">
        <v>3</v>
      </c>
      <c r="L1" s="1">
        <v>4</v>
      </c>
      <c r="M1" s="1">
        <v>5</v>
      </c>
      <c r="N1" s="1">
        <v>6</v>
      </c>
      <c r="O1" s="1">
        <v>7</v>
      </c>
      <c r="P1" s="1">
        <v>8</v>
      </c>
      <c r="Q1" s="1">
        <v>9</v>
      </c>
      <c r="R1" s="1">
        <v>10</v>
      </c>
      <c r="S1" s="1">
        <v>11</v>
      </c>
      <c r="T1" s="1">
        <v>12</v>
      </c>
      <c r="U1" s="1">
        <v>13</v>
      </c>
      <c r="V1" s="1">
        <v>14</v>
      </c>
      <c r="W1" s="1">
        <v>15</v>
      </c>
      <c r="X1" s="1">
        <v>16</v>
      </c>
      <c r="Y1" s="1">
        <v>17</v>
      </c>
      <c r="Z1" s="1">
        <v>18</v>
      </c>
      <c r="AA1" s="1">
        <v>19</v>
      </c>
      <c r="AB1" s="1">
        <v>20</v>
      </c>
      <c r="AC1" s="1">
        <v>21</v>
      </c>
      <c r="AD1" s="1">
        <v>22</v>
      </c>
      <c r="AE1" s="1">
        <v>23</v>
      </c>
      <c r="AF1" s="1">
        <v>24</v>
      </c>
      <c r="AG1" s="1">
        <v>25</v>
      </c>
      <c r="AH1" s="1">
        <v>26</v>
      </c>
      <c r="AI1" s="1">
        <v>27</v>
      </c>
      <c r="AJ1" s="1">
        <v>28</v>
      </c>
      <c r="AK1" s="1">
        <v>29</v>
      </c>
      <c r="AL1" s="1">
        <v>30</v>
      </c>
      <c r="AM1" s="1">
        <v>31</v>
      </c>
      <c r="AN1" s="1">
        <v>32</v>
      </c>
      <c r="AO1" s="1">
        <v>33</v>
      </c>
      <c r="AP1" s="1">
        <v>34</v>
      </c>
      <c r="AQ1" s="1">
        <v>35</v>
      </c>
      <c r="AR1" s="1">
        <v>36</v>
      </c>
      <c r="AS1" s="1">
        <v>37</v>
      </c>
      <c r="AT1" s="1">
        <v>38</v>
      </c>
    </row>
    <row r="2" spans="2:90" ht="31.5" thickTop="1" thickBot="1" x14ac:dyDescent="0.3">
      <c r="B2" s="240" t="s">
        <v>121</v>
      </c>
      <c r="C2" s="241"/>
      <c r="D2" s="241"/>
      <c r="E2" s="241"/>
      <c r="F2" s="241"/>
      <c r="G2" s="242"/>
      <c r="I2" s="236"/>
      <c r="J2" s="237"/>
      <c r="K2" s="237"/>
      <c r="L2" s="237"/>
      <c r="M2" s="237"/>
      <c r="N2" s="237"/>
      <c r="O2" s="237"/>
      <c r="P2" s="237"/>
      <c r="Q2" s="237"/>
      <c r="R2" s="237"/>
      <c r="S2" s="237"/>
      <c r="T2" s="237"/>
      <c r="U2" s="237"/>
      <c r="V2" s="237"/>
      <c r="W2" s="237"/>
      <c r="X2" s="237"/>
      <c r="Y2" s="237"/>
      <c r="Z2" s="237"/>
      <c r="AA2" s="237"/>
      <c r="AB2" s="237"/>
      <c r="AC2" s="237"/>
      <c r="AD2" s="69"/>
      <c r="AE2" s="69"/>
      <c r="AF2" s="69"/>
      <c r="AG2" s="69"/>
      <c r="AH2" s="94"/>
      <c r="AI2" s="94"/>
      <c r="AJ2" s="94"/>
      <c r="AK2" s="94"/>
      <c r="AL2" s="94"/>
      <c r="AM2" s="94"/>
      <c r="AN2" s="94"/>
      <c r="AO2" s="94"/>
      <c r="AP2" s="94"/>
      <c r="AQ2" s="94"/>
      <c r="AR2" s="94"/>
      <c r="AS2" s="238" t="s">
        <v>0</v>
      </c>
      <c r="AT2" s="238" t="s">
        <v>1</v>
      </c>
      <c r="AU2" s="140"/>
      <c r="AV2" s="246" t="s">
        <v>160</v>
      </c>
      <c r="AW2" s="247"/>
      <c r="AX2" s="247"/>
      <c r="AY2" s="247"/>
      <c r="AZ2" s="247"/>
      <c r="BA2" s="247"/>
      <c r="BB2" s="247"/>
      <c r="BC2" s="247"/>
      <c r="BD2" s="247"/>
      <c r="BE2" s="248"/>
      <c r="BF2" s="145"/>
      <c r="BG2" s="243" t="s">
        <v>2</v>
      </c>
      <c r="BH2" s="244"/>
      <c r="BI2" s="244"/>
      <c r="BJ2" s="244"/>
      <c r="BK2" s="244"/>
      <c r="BL2" s="244"/>
      <c r="BM2" s="244"/>
      <c r="BN2" s="245"/>
      <c r="BO2" s="243" t="s">
        <v>3</v>
      </c>
      <c r="BP2" s="244"/>
      <c r="BQ2" s="244"/>
      <c r="BR2" s="244"/>
      <c r="BS2" s="244"/>
      <c r="BT2" s="244"/>
      <c r="BU2" s="244"/>
      <c r="BV2" s="245"/>
      <c r="BW2" s="234" t="s">
        <v>4</v>
      </c>
      <c r="BX2" s="234"/>
      <c r="BY2" s="234"/>
      <c r="BZ2" s="234"/>
      <c r="CA2" s="234"/>
      <c r="CB2" s="234"/>
      <c r="CC2" s="234"/>
      <c r="CD2" s="235"/>
      <c r="CE2" s="168"/>
      <c r="CF2" s="168"/>
      <c r="CG2" s="168"/>
      <c r="CH2" s="168"/>
      <c r="CK2" s="56"/>
      <c r="CL2" s="169"/>
    </row>
    <row r="3" spans="2:90" ht="289.5" thickTop="1" thickBot="1" x14ac:dyDescent="0.3">
      <c r="B3" s="11" t="s">
        <v>5</v>
      </c>
      <c r="C3" s="11" t="s">
        <v>6</v>
      </c>
      <c r="D3" s="11" t="s">
        <v>7</v>
      </c>
      <c r="E3" s="11" t="s">
        <v>8</v>
      </c>
      <c r="F3" s="11" t="s">
        <v>9</v>
      </c>
      <c r="G3" s="11" t="s">
        <v>10</v>
      </c>
      <c r="I3" s="70" t="str" cm="1">
        <f t="array" ref="I3:AP3">_xlfn._xlws.FILTER(Table63[#All],Table63[[#All],[اسم التجمع (مجموعة مباني ضمن نفس المنطقة المسورة)]]&lt;&gt;0)</f>
        <v>#</v>
      </c>
      <c r="J3" s="71" t="str">
        <v>المدينة</v>
      </c>
      <c r="K3" s="71" t="str">
        <v>اسم التجمع (مجموعة مباني ضمن نفس المنطقة المسورة)</v>
      </c>
      <c r="L3" s="71" t="str">
        <v>إسم المبنى</v>
      </c>
      <c r="M3" s="71" t="str">
        <v>تصنيف المبنى</v>
      </c>
      <c r="N3" s="71" t="str">
        <v>عدد الموظفين في الوردية
(وقت الذروة)</v>
      </c>
      <c r="O3" s="71" t="str">
        <v>عدد الزوار في الوردية
(وقت الذروة)</v>
      </c>
      <c r="P3" s="71" t="str">
        <v>عدد الأدوار</v>
      </c>
      <c r="Q3" s="71" t="str">
        <v>مساحة المسطح الأرضي</v>
      </c>
      <c r="R3" s="71" t="str">
        <v>إجمالي المساحة الداخلية
(بالمتر المربع)</v>
      </c>
      <c r="S3" s="71" t="str">
        <v>عدد ورديات العمل</v>
      </c>
      <c r="T3" s="71" t="str">
        <v>نسبة الإشغال للوردية الأولى (%)
(بحسب وقت الذروة)</v>
      </c>
      <c r="U3" s="71" t="str">
        <v>نسبة الإشغال للوردية الثانية (%)
(وقت الذروة = 100%)</v>
      </c>
      <c r="V3" s="71" t="str">
        <v>نسبة الإشغال للوردية الثالثة (%)
(وقت الذروة = 100%)</v>
      </c>
      <c r="W3" s="71" t="str">
        <v>عدد مداخل/بوابات المرفق الداخلية
(مداخل تتطلب حراس أمن)
الوردية الأولى</v>
      </c>
      <c r="X3" s="71" t="str">
        <v>عدد مداخل/بوابات المرفق الداخلية
(مداخل تتطلب حراس أمن)
الوردية الثانية</v>
      </c>
      <c r="Y3" s="71" t="str">
        <v>عدد مداخل/بوابات المرفق الداخلية
(مداخل تتطلب حراس أمن)
الوردية الثالثة</v>
      </c>
      <c r="Z3" s="71" t="str">
        <v>عدد النقاط الحرجة داخل المرفق 
(ما عدا المداخل/البوابات، وتتطلب حراس أمن)
الوردية الاولى</v>
      </c>
      <c r="AA3" s="71" t="str">
        <v>عدد النقاط الحرجة داخل المرفق 
(ما عدا المداخل/البوابات، وتتطلب حراس أمن)
الوردية الثانية</v>
      </c>
      <c r="AB3" s="71" t="str">
        <v>عدد النقاط الحرجة داخل المرفق 
(ما عدا المداخل/البوابات، وتتطلب حراس أمن)
الوردية الثالثة</v>
      </c>
      <c r="AC3" s="71" t="str">
        <v>هل يوجد غرف مراقبة في المبنى؟</v>
      </c>
      <c r="AD3" s="71" t="str">
        <v>عدد غرف المراقبة
الوردية الأولى</v>
      </c>
      <c r="AE3" s="71" t="str">
        <v>عدد غرف المراقبة
الوردية الثانية</v>
      </c>
      <c r="AF3" s="71" t="str">
        <v>عدد غرف المراقبة
الوردية الثالثة</v>
      </c>
      <c r="AG3" s="71" t="str">
        <v>المساحات المغطاة بأنظمة المراقبة التقنية</v>
      </c>
      <c r="AH3" s="95" t="str">
        <v>عدد حراس الأمن الرسميين  
(موظفي الجهة الحكومية)</v>
      </c>
      <c r="AI3" s="95" t="str">
        <v>حالة المرفق</v>
      </c>
      <c r="AJ3" s="95" t="str">
        <v>سنة التشغيل</v>
      </c>
      <c r="AK3" s="95" t="str">
        <v>احتمالية المخاطر الأمنية</v>
      </c>
      <c r="AL3" s="95" t="str">
        <v>شدة التأثير على العمليات التشغيلية</v>
      </c>
      <c r="AM3" s="95" t="str">
        <v>ضعف الأنظمة الأمنية</v>
      </c>
      <c r="AN3" s="95" t="str">
        <v>احتمالية المخاطر الأمنية
(بحسب مقترح ضوابط الشراء)</v>
      </c>
      <c r="AO3" s="95" t="str">
        <v>شدة التأثير على العمليات التشغيلية
(بحسب مقترح ضوابط الشراء)</v>
      </c>
      <c r="AP3" s="95" t="str">
        <v>ضعف الأنظمة الأمنية
(بحسب مقترح ضوابط الشراء)</v>
      </c>
      <c r="AQ3" s="95" t="s">
        <v>99</v>
      </c>
      <c r="AR3" s="95" t="s">
        <v>118</v>
      </c>
      <c r="AS3" s="239"/>
      <c r="AT3" s="239"/>
      <c r="AU3" s="141"/>
      <c r="AV3" s="71" t="str" cm="1">
        <f t="array" ref="AV3:BE3">_xlfn._xlws.FILTER('حصر بيانات المشروع'!AK3:AT51,'حصر بيانات المشروع'!AL3:AL51&lt;&gt;"","")</f>
        <v>#</v>
      </c>
      <c r="AW3" s="71" t="str">
        <v>اسم التجمع (مجموعة مباني ضمن نفس المنطقة المسورة)</v>
      </c>
      <c r="AX3" s="71" t="str">
        <v>اجمالي أطوال طرق المعبدة (كلم)</v>
      </c>
      <c r="AY3" s="71" t="str">
        <v>اجمالي أطوال طرق الغير معبدة (كلم)</v>
      </c>
      <c r="AZ3" s="71" t="str">
        <v>عدد ورديات العمل لسيارات الأمن</v>
      </c>
      <c r="BA3" s="71" t="str">
        <v>عدد مركبات الدفع الثنائي المملوكة من الجهة الحكومية</v>
      </c>
      <c r="BB3" s="71" t="str">
        <v>عدد مركبات الدفع الرباعي المملوكة من الجهة الحكومية</v>
      </c>
      <c r="BC3" s="71" t="str">
        <v>عدد مداخل/بوابات المرفق الخارجية
(مداخل تتطلب حراس أمن)
الوردية الأولى</v>
      </c>
      <c r="BD3" s="71" t="str">
        <v>عدد مداخل/بوابات المرفق الخارجية
(مداخل تتطلب حراس أمن)
الوردية الثانية</v>
      </c>
      <c r="BE3" s="71" t="str">
        <v>عدد مداخل/بوابات المرفق الخارجية
(مداخل تتطلب حراس أمن)
الوردية الثاثة</v>
      </c>
      <c r="BF3" s="141"/>
      <c r="BG3" s="72" t="s">
        <v>103</v>
      </c>
      <c r="BH3" s="72" t="s">
        <v>104</v>
      </c>
      <c r="BI3" s="72" t="s">
        <v>119</v>
      </c>
      <c r="BJ3" s="72" t="s">
        <v>105</v>
      </c>
      <c r="BK3" s="72" t="s">
        <v>107</v>
      </c>
      <c r="BL3" s="72" t="s">
        <v>108</v>
      </c>
      <c r="BM3" s="72" t="s">
        <v>106</v>
      </c>
      <c r="BN3" s="72" t="s">
        <v>120</v>
      </c>
      <c r="BO3" s="72" t="s">
        <v>103</v>
      </c>
      <c r="BP3" s="72" t="s">
        <v>104</v>
      </c>
      <c r="BQ3" s="72" t="s">
        <v>119</v>
      </c>
      <c r="BR3" s="72" t="s">
        <v>105</v>
      </c>
      <c r="BS3" s="72" t="s">
        <v>107</v>
      </c>
      <c r="BT3" s="72" t="s">
        <v>108</v>
      </c>
      <c r="BU3" s="72" t="s">
        <v>106</v>
      </c>
      <c r="BV3" s="72" t="s">
        <v>120</v>
      </c>
      <c r="BW3" s="72" t="s">
        <v>103</v>
      </c>
      <c r="BX3" s="72" t="s">
        <v>104</v>
      </c>
      <c r="BY3" s="72" t="s">
        <v>119</v>
      </c>
      <c r="BZ3" s="72" t="s">
        <v>105</v>
      </c>
      <c r="CA3" s="72" t="s">
        <v>107</v>
      </c>
      <c r="CB3" s="72" t="s">
        <v>108</v>
      </c>
      <c r="CC3" s="72" t="s">
        <v>106</v>
      </c>
      <c r="CD3" s="72" t="s">
        <v>120</v>
      </c>
      <c r="CE3" s="168" t="s">
        <v>183</v>
      </c>
      <c r="CF3" s="168" t="s">
        <v>184</v>
      </c>
      <c r="CG3" s="168" t="s">
        <v>185</v>
      </c>
      <c r="CH3" s="168" t="s">
        <v>186</v>
      </c>
      <c r="CJ3" s="169"/>
    </row>
    <row r="4" spans="2:90" ht="25.5" thickTop="1" thickBot="1" x14ac:dyDescent="0.3">
      <c r="B4" s="8" t="s">
        <v>203</v>
      </c>
      <c r="C4" s="10">
        <f>الفرضيات!$D$2</f>
        <v>1</v>
      </c>
      <c r="D4" s="10">
        <f>IF(B21&lt;&gt;2,0,الفرضيات!$D$2)</f>
        <v>0</v>
      </c>
      <c r="E4" s="10">
        <f>IF(B22&lt;&gt;3,0,الفرضيات!$D$2)</f>
        <v>0</v>
      </c>
      <c r="F4" s="10">
        <f>IF(B23&lt;&gt;4,0,الفرضيات!$D$2)</f>
        <v>0</v>
      </c>
      <c r="G4" s="10">
        <f>IF(B24&lt;&gt;5,0,الفرضيات!$D$2)</f>
        <v>0</v>
      </c>
      <c r="I4" s="68"/>
      <c r="J4" s="68"/>
      <c r="K4" s="68"/>
      <c r="L4" s="68"/>
      <c r="M4" s="68"/>
      <c r="N4" s="68"/>
      <c r="O4" s="68"/>
      <c r="P4" s="68"/>
      <c r="Q4" s="68"/>
      <c r="R4" s="68"/>
      <c r="S4" s="68"/>
      <c r="T4" s="113"/>
      <c r="U4" s="113"/>
      <c r="V4" s="113"/>
      <c r="W4" s="68"/>
      <c r="X4" s="68"/>
      <c r="Y4" s="68"/>
      <c r="Z4" s="68"/>
      <c r="AA4" s="68"/>
      <c r="AB4" s="68"/>
      <c r="AC4" s="68"/>
      <c r="AD4" s="68"/>
      <c r="AE4" s="68"/>
      <c r="AF4" s="68"/>
      <c r="AG4" s="68"/>
      <c r="AH4" s="68"/>
      <c r="AI4" s="68"/>
      <c r="AJ4" s="68"/>
      <c r="AK4" s="68"/>
      <c r="AL4" s="68"/>
      <c r="AM4" s="68"/>
      <c r="AN4" s="68"/>
      <c r="AO4" s="68"/>
      <c r="AP4" s="68"/>
      <c r="AQ4" s="111" t="str">
        <f>IFERROR(
IF(AND(AM4&lt;&gt;0,AL4&lt;&gt;0,AK4&lt;&gt;0),
VLOOKUP(AL4,$B$45:$C$48,2,0)*VLOOKUP(AM4,$B$45:$C$48,2,0)*VLOOKUP(AK4,$B$45:$C$48,2,0),
VLOOKUP(AO4,$B$45:$C$48,2,0)*VLOOKUP(AP4,$B$45:$C$48,2,0)*VLOOKUP(AN4,$B$45:$C$48,2,0)),"")</f>
        <v/>
      </c>
      <c r="AR4" s="114" t="str">
        <f>IF(AQ4="","",(LOOKUP(SUM(N4:O4),الفرضيات!$R$2:$R$9, الفرضيات!$S$2:$S$9)))</f>
        <v/>
      </c>
      <c r="AS4" s="114" t="str">
        <f>IF(ISBLANK(L4),"",الفرضيات!$L$2)</f>
        <v/>
      </c>
      <c r="AT4" s="10"/>
      <c r="AU4" s="142"/>
      <c r="AV4" s="10"/>
      <c r="AW4" s="10"/>
      <c r="AX4" s="10"/>
      <c r="AY4" s="10"/>
      <c r="AZ4" s="10"/>
      <c r="BA4" s="10"/>
      <c r="BB4" s="10"/>
      <c r="BC4" s="10"/>
      <c r="BD4" s="10"/>
      <c r="BE4" s="10"/>
      <c r="BF4" s="148"/>
      <c r="BG4" s="158" t="str">
        <f>IF(ISBLANK(L4),"0",T4*(R4-AG4)/الفرضيات!$H$2*(1+AR4))</f>
        <v>0</v>
      </c>
      <c r="BH4" s="158" t="str">
        <f>IF(ISBLANK(L4),"0",_xlfn.CEILING.MATH(W4))</f>
        <v>0</v>
      </c>
      <c r="BI4" s="158" t="str">
        <f>IF(ISBLANK(AW4),"0",_xlfn.CEILING.MATH(BC4))</f>
        <v>0</v>
      </c>
      <c r="BJ4" s="158" t="str">
        <f>IF(ISBLANK(AW4),"0",BM4+BN4)</f>
        <v>0</v>
      </c>
      <c r="BK4" s="158" t="str">
        <f>IF(ISBLANK(L4),"0",_xlfn.CEILING.MATH(AD4))</f>
        <v>0</v>
      </c>
      <c r="BL4" s="158" t="str">
        <f>IF(ISBLANK(L4),"0",_xlfn.CEILING.MATH(Z4))</f>
        <v>0</v>
      </c>
      <c r="BM4" s="158" t="str" cm="1">
        <f t="array" ref="BM4">IF(ISBLANK(AW4),"0",_xlfn.CEILING.MATH(AX4/الفرضيات!$H$3*(1+MAX(_xlfn.CHOOSECOLS(_xlfn._xlws.FILTER($I$4:$AT$335,$K$4:$K$335=AW4),36)))))</f>
        <v>0</v>
      </c>
      <c r="BN4" s="158" t="str" cm="1">
        <f t="array" ref="BN4">IF(ISBLANK(AW4),"0",_xlfn.CEILING.MATH(AY4/الفرضيات!$H$4*(1+MAX(_xlfn.CHOOSECOLS(_xlfn._xlws.FILTER($I$4:$AT$335,$K$4:$K$335=AW4),36)))))</f>
        <v>0</v>
      </c>
      <c r="BO4" s="158" t="str">
        <f>IF(ISBLANK(L4),"0",IF(S4&lt;2,"0",(U4*(R4-AG4)/الفرضيات!$H$2*(1+AR4))))</f>
        <v>0</v>
      </c>
      <c r="BP4" s="158" t="str">
        <f>IF(ISBLANK(L4),"0",_xlfn.CEILING.MATH(X4))</f>
        <v>0</v>
      </c>
      <c r="BQ4" s="158" t="str">
        <f>IF(ISBLANK(AW4),"0",_xlfn.CEILING.MATH(BD4))</f>
        <v>0</v>
      </c>
      <c r="BR4" s="158" t="str">
        <f>IF(ISBLANK(AW4),"0",IF($AZ4&lt;2,"0",BU4+BV4))</f>
        <v>0</v>
      </c>
      <c r="BS4" s="158" t="str">
        <f>IF(ISBLANK(L4),"0",_xlfn.CEILING.MATH(AE4))</f>
        <v>0</v>
      </c>
      <c r="BT4" s="158" t="str">
        <f>IF(ISBLANK(L4),"0",_xlfn.CEILING.MATH(AA4))</f>
        <v>0</v>
      </c>
      <c r="BU4" s="158" t="str" cm="1">
        <f t="array" ref="BU4">IF(ISBLANK(AW4),"0",IF($AZ4&lt;2,"0",_xlfn.CEILING.MATH(AX4/الفرضيات!$H$3*(1+MAX(_xlfn.CHOOSECOLS(_xlfn._xlws.FILTER($I$4:$AT$335,$K$4:$K$335=AW4),36))))))</f>
        <v>0</v>
      </c>
      <c r="BV4" s="158" t="str" cm="1">
        <f t="array" ref="BV4">IF(ISBLANK(AW4),"0",IF($AZ4&lt;2,"0",_xlfn.CEILING.MATH(AY4/الفرضيات!$H$4*(1+MAX(_xlfn.CHOOSECOLS(_xlfn._xlws.FILTER($I$4:$AT$335,$K$4:$K$335=AW4),36))))))</f>
        <v>0</v>
      </c>
      <c r="BW4" s="158" t="str">
        <f>IF(ISBLANK(L4),"0",IF(S4&lt;3,"0",(V4*(R4-AG4)/الفرضيات!$H$2*(1+AR4))))</f>
        <v>0</v>
      </c>
      <c r="BX4" s="158" t="str">
        <f>IF(ISBLANK(L4),"0",_xlfn.CEILING.MATH(Y4))</f>
        <v>0</v>
      </c>
      <c r="BY4" s="158" t="str">
        <f>IF(ISBLANK(AW4),"0",_xlfn.CEILING.MATH(BE4))</f>
        <v>0</v>
      </c>
      <c r="BZ4" s="158" t="str">
        <f>IF(ISBLANK(AW4),"0",IF($AZ4&lt;3,"0",CC4+CD4))</f>
        <v>0</v>
      </c>
      <c r="CA4" s="158" t="str">
        <f>IF(ISBLANK(L4),"0",_xlfn.CEILING.MATH(AF4))</f>
        <v>0</v>
      </c>
      <c r="CB4" s="158" t="str">
        <f>IF(ISBLANK(L4),"0",_xlfn.CEILING.MATH(AB4))</f>
        <v>0</v>
      </c>
      <c r="CC4" s="158" t="str" cm="1">
        <f t="array" ref="CC4">IF(ISBLANK(AW4),"0",IF($AZ4&lt;3,"0",_xlfn.CEILING.MATH(AX4/الفرضيات!$H$3*(1+MAX(_xlfn.CHOOSECOLS(_xlfn._xlws.FILTER($I$4:$AT$335,$K$4:$K$335=AW4),36))))))</f>
        <v>0</v>
      </c>
      <c r="CD4" s="158" t="str" cm="1">
        <f t="array" ref="CD4">IF(ISBLANK(AW4),"0",IF($AZ4&lt;3,"0",_xlfn.CEILING.MATH(AY4/الفرضيات!$H$4*(1+MAX(_xlfn.CHOOSECOLS(_xlfn._xlws.FILTER($I$4:$AT$335,$K$4:$K$335=AW4),36))))))</f>
        <v>0</v>
      </c>
      <c r="CE4" s="158">
        <f>IFERROR(MAX(0,((BG4+BO4+BW4)*(1+AS4+AR4)+(BH4+BI4+BJ4+BL4+BP4+BQ4+BR4+BT4+BX4+BY4+BZ4+CB4)*(1+AS4))*(1+ VLOOKUP(AQ4,الفرضيات!$N$1:$O$11,2,0))-AH4),0)</f>
        <v>0</v>
      </c>
      <c r="CF4" s="158">
        <f>IFERROR(BK4+BS4+CA4,0)</f>
        <v>0</v>
      </c>
      <c r="CG4" s="158" cm="1">
        <f t="array" ref="CG4">IFERROR(MAX(0,MAX(BM4,BU4,CC4)*(1+VLOOKUP(MAX(_xlfn.CHOOSECOLS(_xlfn._xlws.FILTER($I$4:$AT$335,$K$4:$K$335=AW4),35)),الفرضيات!$N$2:$O$11,2,0))-BA4),0)</f>
        <v>0</v>
      </c>
      <c r="CH4" s="158" cm="1">
        <f t="array" ref="CH4">IFERROR(MAX(0,MAX(BN4,BV4,CD4)*(1+VLOOKUP(MAX(_xlfn.CHOOSECOLS(_xlfn._xlws.FILTER($I$4:$AT$335,$K$4:$K$335=AW4),35)),الفرضيات!$N$2:$O$11,2,0))-BB4),0)</f>
        <v>0</v>
      </c>
    </row>
    <row r="5" spans="2:90" ht="24.75" thickBot="1" x14ac:dyDescent="0.3">
      <c r="B5" s="8" t="s">
        <v>81</v>
      </c>
      <c r="C5" s="10">
        <f>_xlfn.CEILING.MATH(C6/الفرضيات!$D$3)</f>
        <v>0</v>
      </c>
      <c r="D5" s="10">
        <f>_xlfn.CEILING.MATH(D6/الفرضيات!$D$3)</f>
        <v>0</v>
      </c>
      <c r="E5" s="10">
        <f>_xlfn.CEILING.MATH(E6/الفرضيات!$D$3)</f>
        <v>0</v>
      </c>
      <c r="F5" s="10">
        <f>_xlfn.CEILING.MATH(F6/الفرضيات!$D$3)</f>
        <v>0</v>
      </c>
      <c r="G5" s="10">
        <f>_xlfn.CEILING.MATH(G6/الفرضيات!$D$3)</f>
        <v>0</v>
      </c>
      <c r="I5" s="10"/>
      <c r="J5" s="10"/>
      <c r="K5" s="10"/>
      <c r="L5" s="10"/>
      <c r="M5" s="10"/>
      <c r="N5" s="10"/>
      <c r="O5" s="10"/>
      <c r="P5" s="10"/>
      <c r="Q5" s="10"/>
      <c r="R5" s="10"/>
      <c r="S5" s="10"/>
      <c r="T5" s="114"/>
      <c r="U5" s="114"/>
      <c r="V5" s="114"/>
      <c r="W5" s="10"/>
      <c r="X5" s="10"/>
      <c r="Y5" s="10"/>
      <c r="Z5" s="10"/>
      <c r="AA5" s="10"/>
      <c r="AB5" s="10"/>
      <c r="AC5" s="10"/>
      <c r="AD5" s="10"/>
      <c r="AE5" s="10"/>
      <c r="AF5" s="10"/>
      <c r="AG5" s="10"/>
      <c r="AH5" s="10"/>
      <c r="AI5" s="10"/>
      <c r="AJ5" s="10"/>
      <c r="AK5" s="10"/>
      <c r="AL5" s="10"/>
      <c r="AM5" s="10"/>
      <c r="AN5" s="10"/>
      <c r="AO5" s="10"/>
      <c r="AP5" s="10"/>
      <c r="AQ5" s="111" t="str">
        <f t="shared" ref="AQ5:AQ68" si="0">IFERROR(
IF(AND(AM5&lt;&gt;0,AL5&lt;&gt;0,AK5&lt;&gt;0),
VLOOKUP(AL5,$B$45:$C$48,2,0)*VLOOKUP(AM5,$B$45:$C$48,2,0)*VLOOKUP(AK5,$B$45:$C$48,2,0),
VLOOKUP(AO5,$B$45:$C$48,2,0)*VLOOKUP(AP5,$B$45:$C$48,2,0)*VLOOKUP(AN5,$B$45:$C$48,2,0)),"")</f>
        <v/>
      </c>
      <c r="AR5" s="114" t="str">
        <f>IF(AQ5="","",(LOOKUP(SUM(N5:O5),الفرضيات!$R$2:$R$9, الفرضيات!$S$2:$S$9)))</f>
        <v/>
      </c>
      <c r="AS5" s="114" t="str">
        <f>IF(ISBLANK(L5),"",الفرضيات!$L$2)</f>
        <v/>
      </c>
      <c r="AT5" s="10"/>
      <c r="AU5" s="142"/>
      <c r="AV5" s="10"/>
      <c r="AW5" s="10"/>
      <c r="AX5" s="10"/>
      <c r="AY5" s="10"/>
      <c r="AZ5" s="10"/>
      <c r="BA5" s="10"/>
      <c r="BB5" s="10"/>
      <c r="BC5" s="10"/>
      <c r="BD5" s="10"/>
      <c r="BE5" s="10"/>
      <c r="BF5" s="142"/>
      <c r="BG5" s="158" t="str">
        <f>IF(ISBLANK(L5),"0",T5*(R5-AG5)/الفرضيات!$H$2*(1+AR5))</f>
        <v>0</v>
      </c>
      <c r="BH5" s="158" t="str">
        <f t="shared" ref="BH5:BH68" si="1">IF(ISBLANK(L5),"0",_xlfn.CEILING.MATH(W5))</f>
        <v>0</v>
      </c>
      <c r="BI5" s="158" t="str">
        <f t="shared" ref="BI5:BI68" si="2">IF(ISBLANK(AW5),"0",_xlfn.CEILING.MATH(BC5))</f>
        <v>0</v>
      </c>
      <c r="BJ5" s="158" t="str">
        <f t="shared" ref="BJ5:BJ68" si="3">IF(ISBLANK(AW5),"0",BM5+BN5)</f>
        <v>0</v>
      </c>
      <c r="BK5" s="158" t="str">
        <f t="shared" ref="BK5:BK68" si="4">IF(ISBLANK(L5),"0",_xlfn.CEILING.MATH(AD5))</f>
        <v>0</v>
      </c>
      <c r="BL5" s="158" t="str">
        <f t="shared" ref="BL5:BL68" si="5">IF(ISBLANK(L5),"0",_xlfn.CEILING.MATH(Z5))</f>
        <v>0</v>
      </c>
      <c r="BM5" s="158" t="str" cm="1">
        <f t="array" ref="BM5">IF(ISBLANK(AW5),"0",_xlfn.CEILING.MATH(AX5/الفرضيات!$H$3*(1+MAX(_xlfn.CHOOSECOLS(_xlfn._xlws.FILTER($I$4:$AT$335,$K$4:$K$335=AW5),36)))))</f>
        <v>0</v>
      </c>
      <c r="BN5" s="158" t="str" cm="1">
        <f t="array" ref="BN5">IF(ISBLANK(AW5),"0",_xlfn.CEILING.MATH(AY5/الفرضيات!$H$4*(1+MAX(_xlfn.CHOOSECOLS(_xlfn._xlws.FILTER($I$4:$AT$335,$K$4:$K$335=AW5),36)))))</f>
        <v>0</v>
      </c>
      <c r="BO5" s="158" t="str">
        <f>IF(ISBLANK(L5),"0",IF(S5&lt;2,"0",(U5*(R5-AG5)/الفرضيات!$H$2*(1+AR5))))</f>
        <v>0</v>
      </c>
      <c r="BP5" s="158" t="str">
        <f t="shared" ref="BP5:BP68" si="6">IF(ISBLANK(L5),"0",_xlfn.CEILING.MATH(X5))</f>
        <v>0</v>
      </c>
      <c r="BQ5" s="158" t="str">
        <f t="shared" ref="BQ5:BQ68" si="7">IF(ISBLANK(AW5),"0",_xlfn.CEILING.MATH(BD5))</f>
        <v>0</v>
      </c>
      <c r="BR5" s="158" t="str">
        <f t="shared" ref="BR5:BR68" si="8">IF(ISBLANK(AW5),"0",IF($AZ5&lt;2,"0",BU5+BV5))</f>
        <v>0</v>
      </c>
      <c r="BS5" s="158" t="str">
        <f t="shared" ref="BS5:BS68" si="9">IF(ISBLANK(L5),"0",_xlfn.CEILING.MATH(AE5))</f>
        <v>0</v>
      </c>
      <c r="BT5" s="158" t="str">
        <f t="shared" ref="BT5:BT68" si="10">IF(ISBLANK(L5),"0",_xlfn.CEILING.MATH(AA5))</f>
        <v>0</v>
      </c>
      <c r="BU5" s="158" t="str" cm="1">
        <f t="array" ref="BU5">IF(ISBLANK(AW5),"0",IF($AZ5&lt;2,"0",_xlfn.CEILING.MATH(AX5/الفرضيات!$H$3*(1+MAX(_xlfn.CHOOSECOLS(_xlfn._xlws.FILTER($I$4:$AT$335,$K$4:$K$335=AW5),36))))))</f>
        <v>0</v>
      </c>
      <c r="BV5" s="158" t="str" cm="1">
        <f t="array" ref="BV5">IF(ISBLANK(AW5),"0",IF($AZ5&lt;2,"0",_xlfn.CEILING.MATH(AY5/الفرضيات!$H$4*(1+MAX(_xlfn.CHOOSECOLS(_xlfn._xlws.FILTER($I$4:$AT$335,$K$4:$K$335=AW5),36))))))</f>
        <v>0</v>
      </c>
      <c r="BW5" s="158" t="str">
        <f>IF(ISBLANK(L5),"0",IF(S5&lt;3,"0",(V5*(R5-AG5)/الفرضيات!$H$2*(1+AR5))))</f>
        <v>0</v>
      </c>
      <c r="BX5" s="158" t="str">
        <f t="shared" ref="BX5:BX68" si="11">IF(ISBLANK(L5),"0",_xlfn.CEILING.MATH(Y5))</f>
        <v>0</v>
      </c>
      <c r="BY5" s="158" t="str">
        <f t="shared" ref="BY5:BY68" si="12">IF(ISBLANK(AW5),"0",_xlfn.CEILING.MATH(BE5))</f>
        <v>0</v>
      </c>
      <c r="BZ5" s="158" t="str">
        <f t="shared" ref="BZ5:BZ68" si="13">IF(ISBLANK(AW5),"0",IF($AZ5&lt;3,"0",CC5+CD5))</f>
        <v>0</v>
      </c>
      <c r="CA5" s="158" t="str">
        <f t="shared" ref="CA5:CA68" si="14">IF(ISBLANK(L5),"0",_xlfn.CEILING.MATH(AF5))</f>
        <v>0</v>
      </c>
      <c r="CB5" s="158" t="str">
        <f t="shared" ref="CB5:CB68" si="15">IF(ISBLANK(L5),"0",_xlfn.CEILING.MATH(AB5))</f>
        <v>0</v>
      </c>
      <c r="CC5" s="158" t="str" cm="1">
        <f t="array" ref="CC5">IF(ISBLANK(AW5),"0",IF($AZ5&lt;3,"0",_xlfn.CEILING.MATH(AX5/الفرضيات!$H$3*(1+MAX(_xlfn.CHOOSECOLS(_xlfn._xlws.FILTER($I$4:$AT$335,$K$4:$K$335=AW5),36))))))</f>
        <v>0</v>
      </c>
      <c r="CD5" s="158" t="str" cm="1">
        <f t="array" ref="CD5">IF(ISBLANK(AW5),"0",IF($AZ5&lt;3,"0",_xlfn.CEILING.MATH(AY5/الفرضيات!$H$4*(1+MAX(_xlfn.CHOOSECOLS(_xlfn._xlws.FILTER($I$4:$AT$335,$K$4:$K$335=AW5),36))))))</f>
        <v>0</v>
      </c>
      <c r="CE5" s="158">
        <f>IFERROR(MAX(0,((BG5+BO5+BW5)*(1+AS5+AR5)+(BH5+BI5+BJ5+BL5+BP5+BQ5+BR5+BT5+BX5+BY5+BZ5+CB5)*(1+AS5))*(1+ VLOOKUP(AQ5,الفرضيات!$N$1:$O$11,2,0))-AH5),0)</f>
        <v>0</v>
      </c>
      <c r="CF5" s="158">
        <f t="shared" ref="CF5:CF68" si="16">IFERROR(BK5+BS5+CA5,0)</f>
        <v>0</v>
      </c>
      <c r="CG5" s="158" cm="1">
        <f t="array" ref="CG5">IFERROR(MAX(0,MAX(BM5,BU5,CC5)*(1+VLOOKUP(MAX(_xlfn.CHOOSECOLS(_xlfn._xlws.FILTER($I$4:$AT$335,$K$4:$K$335=AW5),35)),الفرضيات!$N$2:$O$11,2,0))-BA5),0)</f>
        <v>0</v>
      </c>
      <c r="CH5" s="158" cm="1">
        <f t="array" ref="CH5">IFERROR(MAX(0,MAX(BN5,BV5,CD5)*(1+VLOOKUP(MAX(_xlfn.CHOOSECOLS(_xlfn._xlws.FILTER($I$4:$AT$335,$K$4:$K$335=AW5),35)),الفرضيات!$N$2:$O$11,2,0))-BB5),0)</f>
        <v>0</v>
      </c>
    </row>
    <row r="6" spans="2:90" ht="24.75" thickBot="1" x14ac:dyDescent="0.3">
      <c r="B6" s="8" t="s">
        <v>102</v>
      </c>
      <c r="C6" s="10">
        <f>_xlfn.CEILING.MATH(MAX(0,SUMIF($AJ$4:$AJ$335,"&lt;2",CE4:CE335)))</f>
        <v>0</v>
      </c>
      <c r="D6" s="10">
        <f>IF(B21&lt;&gt;2,0,_xlfn.CEILING.MATH(MAX(0,SUMIF($AJ$4:$AJ$335,"&lt;3",CE4:CE335))))</f>
        <v>0</v>
      </c>
      <c r="E6" s="10">
        <f>IF(B22&lt;&gt;3,0,_xlfn.CEILING.MATH(MAX(0,SUMIF($AJ$4:$AJ$335,"&lt;4",CE4:CE335))))</f>
        <v>0</v>
      </c>
      <c r="F6" s="10">
        <f>IF(B23&lt;&gt;4,0,_xlfn.CEILING.MATH(MAX(0,SUMIF($AJ$4:$AJ$335,"&lt;5",CE4:CE335))))</f>
        <v>0</v>
      </c>
      <c r="G6" s="10">
        <f>IF(B24&lt;&gt;5,0,_xlfn.CEILING.MATH(MAX(0,SUMIF($AJ$4:$AJ$335,"&lt;6",CE4:CE335))))</f>
        <v>0</v>
      </c>
      <c r="I6" s="10"/>
      <c r="J6" s="10"/>
      <c r="K6" s="10"/>
      <c r="L6" s="10"/>
      <c r="M6" s="10"/>
      <c r="N6" s="10"/>
      <c r="O6" s="10"/>
      <c r="P6" s="10"/>
      <c r="Q6" s="10"/>
      <c r="R6" s="10"/>
      <c r="S6" s="10"/>
      <c r="T6" s="114"/>
      <c r="U6" s="114"/>
      <c r="V6" s="114"/>
      <c r="W6" s="10"/>
      <c r="X6" s="10"/>
      <c r="Y6" s="10"/>
      <c r="Z6" s="10"/>
      <c r="AA6" s="10"/>
      <c r="AB6" s="10"/>
      <c r="AC6" s="10"/>
      <c r="AD6" s="10"/>
      <c r="AE6" s="10"/>
      <c r="AF6" s="10"/>
      <c r="AG6" s="10"/>
      <c r="AH6" s="10"/>
      <c r="AI6" s="10"/>
      <c r="AJ6" s="10"/>
      <c r="AK6" s="10"/>
      <c r="AL6" s="10"/>
      <c r="AM6" s="10"/>
      <c r="AN6" s="10"/>
      <c r="AO6" s="10"/>
      <c r="AP6" s="10"/>
      <c r="AQ6" s="111" t="str">
        <f t="shared" si="0"/>
        <v/>
      </c>
      <c r="AR6" s="114" t="str">
        <f>IF(AQ6="","",(LOOKUP(SUM(N6:O6),الفرضيات!$R$2:$R$9, الفرضيات!$S$2:$S$9)))</f>
        <v/>
      </c>
      <c r="AS6" s="114" t="str">
        <f>IF(ISBLANK(L6),"",الفرضيات!$L$2)</f>
        <v/>
      </c>
      <c r="AT6" s="10"/>
      <c r="AU6" s="142"/>
      <c r="AV6" s="10"/>
      <c r="AW6" s="10"/>
      <c r="AX6" s="10"/>
      <c r="AY6" s="10"/>
      <c r="AZ6" s="10"/>
      <c r="BA6" s="10"/>
      <c r="BB6" s="10"/>
      <c r="BC6" s="10"/>
      <c r="BD6" s="10"/>
      <c r="BE6" s="10"/>
      <c r="BF6" s="142"/>
      <c r="BG6" s="158" t="str">
        <f>IF(ISBLANK(L6),"0",T6*(R6-AG6)/الفرضيات!$H$2*(1+AR6))</f>
        <v>0</v>
      </c>
      <c r="BH6" s="158" t="str">
        <f t="shared" si="1"/>
        <v>0</v>
      </c>
      <c r="BI6" s="158" t="str">
        <f t="shared" si="2"/>
        <v>0</v>
      </c>
      <c r="BJ6" s="158" t="str">
        <f t="shared" si="3"/>
        <v>0</v>
      </c>
      <c r="BK6" s="158" t="str">
        <f t="shared" si="4"/>
        <v>0</v>
      </c>
      <c r="BL6" s="158" t="str">
        <f t="shared" si="5"/>
        <v>0</v>
      </c>
      <c r="BM6" s="158" t="str" cm="1">
        <f t="array" ref="BM6">IF(ISBLANK(AW6),"0",_xlfn.CEILING.MATH(AX6/الفرضيات!$H$3*(1+MAX(_xlfn.CHOOSECOLS(_xlfn._xlws.FILTER($I$4:$AT$335,$K$4:$K$335=AW6),36)))))</f>
        <v>0</v>
      </c>
      <c r="BN6" s="158" t="str" cm="1">
        <f t="array" ref="BN6">IF(ISBLANK(AW6),"0",_xlfn.CEILING.MATH(AY6/الفرضيات!$H$4*(1+MAX(_xlfn.CHOOSECOLS(_xlfn._xlws.FILTER($I$4:$AT$335,$K$4:$K$335=AW6),36)))))</f>
        <v>0</v>
      </c>
      <c r="BO6" s="158" t="str">
        <f>IF(ISBLANK(L6),"0",IF(S6&lt;2,"0",(U6*(R6-AG6)/الفرضيات!$H$2*(1+AR6))))</f>
        <v>0</v>
      </c>
      <c r="BP6" s="158" t="str">
        <f t="shared" si="6"/>
        <v>0</v>
      </c>
      <c r="BQ6" s="158" t="str">
        <f t="shared" si="7"/>
        <v>0</v>
      </c>
      <c r="BR6" s="158" t="str">
        <f t="shared" si="8"/>
        <v>0</v>
      </c>
      <c r="BS6" s="158" t="str">
        <f t="shared" si="9"/>
        <v>0</v>
      </c>
      <c r="BT6" s="158" t="str">
        <f t="shared" si="10"/>
        <v>0</v>
      </c>
      <c r="BU6" s="158" t="str" cm="1">
        <f t="array" ref="BU6">IF(ISBLANK(AW6),"0",IF($AZ6&lt;2,"0",_xlfn.CEILING.MATH(AX6/الفرضيات!$H$3*(1+MAX(_xlfn.CHOOSECOLS(_xlfn._xlws.FILTER($I$4:$AT$335,$K$4:$K$335=AW6),36))))))</f>
        <v>0</v>
      </c>
      <c r="BV6" s="158" t="str" cm="1">
        <f t="array" ref="BV6">IF(ISBLANK(AW6),"0",IF($AZ6&lt;2,"0",_xlfn.CEILING.MATH(AY6/الفرضيات!$H$4*(1+MAX(_xlfn.CHOOSECOLS(_xlfn._xlws.FILTER($I$4:$AT$335,$K$4:$K$335=AW6),36))))))</f>
        <v>0</v>
      </c>
      <c r="BW6" s="158" t="str">
        <f>IF(ISBLANK(L6),"0",IF(S6&lt;3,"0",(V6*(R6-AG6)/الفرضيات!$H$2*(1+AR6))))</f>
        <v>0</v>
      </c>
      <c r="BX6" s="158" t="str">
        <f t="shared" si="11"/>
        <v>0</v>
      </c>
      <c r="BY6" s="158" t="str">
        <f t="shared" si="12"/>
        <v>0</v>
      </c>
      <c r="BZ6" s="158" t="str">
        <f t="shared" si="13"/>
        <v>0</v>
      </c>
      <c r="CA6" s="158" t="str">
        <f t="shared" si="14"/>
        <v>0</v>
      </c>
      <c r="CB6" s="158" t="str">
        <f t="shared" si="15"/>
        <v>0</v>
      </c>
      <c r="CC6" s="158" t="str" cm="1">
        <f t="array" ref="CC6">IF(ISBLANK(AW6),"0",IF($AZ6&lt;3,"0",_xlfn.CEILING.MATH(AX6/الفرضيات!$H$3*(1+MAX(_xlfn.CHOOSECOLS(_xlfn._xlws.FILTER($I$4:$AT$335,$K$4:$K$335=AW6),36))))))</f>
        <v>0</v>
      </c>
      <c r="CD6" s="158" t="str" cm="1">
        <f t="array" ref="CD6">IF(ISBLANK(AW6),"0",IF($AZ6&lt;3,"0",_xlfn.CEILING.MATH(AY6/الفرضيات!$H$4*(1+MAX(_xlfn.CHOOSECOLS(_xlfn._xlws.FILTER($I$4:$AT$335,$K$4:$K$335=AW6),36))))))</f>
        <v>0</v>
      </c>
      <c r="CE6" s="158">
        <f>IFERROR(MAX(0,((BG6+BO6+BW6)*(1+AS6+AR6)+(BH6+BI6+BJ6+BL6+BP6+BQ6+BR6+BT6+BX6+BY6+BZ6+CB6)*(1+AS6))*(1+ VLOOKUP(AQ6,الفرضيات!$N$1:$O$11,2,0))-AH6),0)</f>
        <v>0</v>
      </c>
      <c r="CF6" s="158">
        <f t="shared" si="16"/>
        <v>0</v>
      </c>
      <c r="CG6" s="158" cm="1">
        <f t="array" ref="CG6">IFERROR(MAX(0,MAX(BM6,BU6,CC6)*(1+VLOOKUP(MAX(_xlfn.CHOOSECOLS(_xlfn._xlws.FILTER($I$4:$AT$335,$K$4:$K$335=AW6),35)),الفرضيات!$N$2:$O$11,2,0))-BA6),0)</f>
        <v>0</v>
      </c>
      <c r="CH6" s="158" cm="1">
        <f t="array" ref="CH6">IFERROR(MAX(0,MAX(BN6,BV6,CD6)*(1+VLOOKUP(MAX(_xlfn.CHOOSECOLS(_xlfn._xlws.FILTER($I$4:$AT$335,$K$4:$K$335=AW6),35)),الفرضيات!$N$2:$O$11,2,0))-BB6),0)</f>
        <v>0</v>
      </c>
    </row>
    <row r="7" spans="2:90" ht="24.75" thickBot="1" x14ac:dyDescent="0.3">
      <c r="B7" s="8" t="s">
        <v>202</v>
      </c>
      <c r="C7" s="116">
        <f>_xlfn.CEILING.MATH(MAX(0,(SUMIF($AJ$4:$AJ$335,"&lt;2",CF4:CF335))))</f>
        <v>0</v>
      </c>
      <c r="D7" s="116">
        <f>IF(B21&lt;&gt;2,0,_xlfn.CEILING.MATH(MAX(0,(SUMIF($AJ$4:$AJ$335,"&lt;3",CF4:CF335)))))</f>
        <v>0</v>
      </c>
      <c r="E7" s="116">
        <f>IF(B22&lt;&gt;3,0,_xlfn.CEILING.MATH(MAX(0,(SUMIF($AJ$4:$AJ$335,"&lt;4",CF4:CF335)))))</f>
        <v>0</v>
      </c>
      <c r="F7" s="116">
        <f>IF(B23&lt;&gt;4,0,_xlfn.CEILING.MATH(MAX(0,(SUMIF($AJ$4:$AJ$335,"&lt;5",CF4:CF335)))))</f>
        <v>0</v>
      </c>
      <c r="G7" s="116">
        <f>IF(B24&lt;&gt;5,0,_xlfn.CEILING.MATH(MAX(0,(SUMIF($AJ$4:$AJ$335,"&lt;6",CF4:CF335)))))</f>
        <v>0</v>
      </c>
      <c r="I7" s="10"/>
      <c r="J7" s="10"/>
      <c r="K7" s="10"/>
      <c r="L7" s="10"/>
      <c r="M7" s="10"/>
      <c r="N7" s="10"/>
      <c r="O7" s="10"/>
      <c r="P7" s="10"/>
      <c r="Q7" s="10"/>
      <c r="R7" s="10"/>
      <c r="S7" s="10"/>
      <c r="T7" s="114"/>
      <c r="U7" s="114"/>
      <c r="V7" s="114"/>
      <c r="W7" s="10"/>
      <c r="X7" s="10"/>
      <c r="Y7" s="10"/>
      <c r="Z7" s="10"/>
      <c r="AA7" s="10"/>
      <c r="AB7" s="10"/>
      <c r="AC7" s="10"/>
      <c r="AD7" s="10"/>
      <c r="AE7" s="10"/>
      <c r="AF7" s="10"/>
      <c r="AG7" s="10"/>
      <c r="AH7" s="10"/>
      <c r="AI7" s="10"/>
      <c r="AJ7" s="10"/>
      <c r="AK7" s="10"/>
      <c r="AL7" s="10"/>
      <c r="AM7" s="10"/>
      <c r="AN7" s="10"/>
      <c r="AO7" s="10"/>
      <c r="AP7" s="10"/>
      <c r="AQ7" s="111" t="str">
        <f t="shared" si="0"/>
        <v/>
      </c>
      <c r="AR7" s="114" t="str">
        <f>IF(AQ7="","",(LOOKUP(SUM(N7:O7),الفرضيات!$R$2:$R$9, الفرضيات!$S$2:$S$9)))</f>
        <v/>
      </c>
      <c r="AS7" s="114" t="str">
        <f>IF(ISBLANK(L7),"",الفرضيات!$L$2)</f>
        <v/>
      </c>
      <c r="AT7" s="10"/>
      <c r="AU7" s="142"/>
      <c r="AV7" s="10"/>
      <c r="AW7" s="10"/>
      <c r="AX7" s="10"/>
      <c r="AY7" s="10"/>
      <c r="AZ7" s="10"/>
      <c r="BA7" s="10"/>
      <c r="BB7" s="10"/>
      <c r="BC7" s="10"/>
      <c r="BD7" s="10"/>
      <c r="BE7" s="10"/>
      <c r="BF7" s="142"/>
      <c r="BG7" s="158" t="str">
        <f>IF(ISBLANK(L7),"0",T7*(R7-AG7)/الفرضيات!$H$2*(1+AR7))</f>
        <v>0</v>
      </c>
      <c r="BH7" s="158" t="str">
        <f t="shared" si="1"/>
        <v>0</v>
      </c>
      <c r="BI7" s="158" t="str">
        <f t="shared" si="2"/>
        <v>0</v>
      </c>
      <c r="BJ7" s="158" t="str">
        <f t="shared" si="3"/>
        <v>0</v>
      </c>
      <c r="BK7" s="158" t="str">
        <f t="shared" si="4"/>
        <v>0</v>
      </c>
      <c r="BL7" s="158" t="str">
        <f t="shared" si="5"/>
        <v>0</v>
      </c>
      <c r="BM7" s="158" t="str" cm="1">
        <f t="array" ref="BM7">IF(ISBLANK(AW7),"0",_xlfn.CEILING.MATH(AX7/الفرضيات!$H$3*(1+MAX(_xlfn.CHOOSECOLS(_xlfn._xlws.FILTER($I$4:$AT$335,$K$4:$K$335=AW7),36)))))</f>
        <v>0</v>
      </c>
      <c r="BN7" s="158" t="str" cm="1">
        <f t="array" ref="BN7">IF(ISBLANK(AW7),"0",_xlfn.CEILING.MATH(AY7/الفرضيات!$H$4*(1+MAX(_xlfn.CHOOSECOLS(_xlfn._xlws.FILTER($I$4:$AT$335,$K$4:$K$335=AW7),36)))))</f>
        <v>0</v>
      </c>
      <c r="BO7" s="158" t="str">
        <f>IF(ISBLANK(L7),"0",IF(S7&lt;2,"0",(U7*(R7-AG7)/الفرضيات!$H$2*(1+AR7))))</f>
        <v>0</v>
      </c>
      <c r="BP7" s="158" t="str">
        <f t="shared" si="6"/>
        <v>0</v>
      </c>
      <c r="BQ7" s="158" t="str">
        <f t="shared" si="7"/>
        <v>0</v>
      </c>
      <c r="BR7" s="158" t="str">
        <f t="shared" si="8"/>
        <v>0</v>
      </c>
      <c r="BS7" s="158" t="str">
        <f t="shared" si="9"/>
        <v>0</v>
      </c>
      <c r="BT7" s="158" t="str">
        <f t="shared" si="10"/>
        <v>0</v>
      </c>
      <c r="BU7" s="158" t="str" cm="1">
        <f t="array" ref="BU7">IF(ISBLANK(AW7),"0",IF($AZ7&lt;2,"0",_xlfn.CEILING.MATH(AX7/الفرضيات!$H$3*(1+MAX(_xlfn.CHOOSECOLS(_xlfn._xlws.FILTER($I$4:$AT$335,$K$4:$K$335=AW7),36))))))</f>
        <v>0</v>
      </c>
      <c r="BV7" s="158" t="str" cm="1">
        <f t="array" ref="BV7">IF(ISBLANK(AW7),"0",IF($AZ7&lt;2,"0",_xlfn.CEILING.MATH(AY7/الفرضيات!$H$4*(1+MAX(_xlfn.CHOOSECOLS(_xlfn._xlws.FILTER($I$4:$AT$335,$K$4:$K$335=AW7),36))))))</f>
        <v>0</v>
      </c>
      <c r="BW7" s="158" t="str">
        <f>IF(ISBLANK(L7),"0",IF(S7&lt;3,"0",(V7*(R7-AG7)/الفرضيات!$H$2*(1+AR7))))</f>
        <v>0</v>
      </c>
      <c r="BX7" s="158" t="str">
        <f t="shared" si="11"/>
        <v>0</v>
      </c>
      <c r="BY7" s="158" t="str">
        <f t="shared" si="12"/>
        <v>0</v>
      </c>
      <c r="BZ7" s="158" t="str">
        <f t="shared" si="13"/>
        <v>0</v>
      </c>
      <c r="CA7" s="158" t="str">
        <f t="shared" si="14"/>
        <v>0</v>
      </c>
      <c r="CB7" s="158" t="str">
        <f t="shared" si="15"/>
        <v>0</v>
      </c>
      <c r="CC7" s="158" t="str" cm="1">
        <f t="array" ref="CC7">IF(ISBLANK(AW7),"0",IF($AZ7&lt;3,"0",_xlfn.CEILING.MATH(AX7/الفرضيات!$H$3*(1+MAX(_xlfn.CHOOSECOLS(_xlfn._xlws.FILTER($I$4:$AT$335,$K$4:$K$335=AW7),36))))))</f>
        <v>0</v>
      </c>
      <c r="CD7" s="158" t="str" cm="1">
        <f t="array" ref="CD7">IF(ISBLANK(AW7),"0",IF($AZ7&lt;3,"0",_xlfn.CEILING.MATH(AY7/الفرضيات!$H$4*(1+MAX(_xlfn.CHOOSECOLS(_xlfn._xlws.FILTER($I$4:$AT$335,$K$4:$K$335=AW7),36))))))</f>
        <v>0</v>
      </c>
      <c r="CE7" s="158">
        <f>IFERROR(MAX(0,((BG7+BO7+BW7)*(1+AS7+AR7)+(BH7+BI7+BJ7+BL7+BP7+BQ7+BR7+BT7+BX7+BY7+BZ7+CB7)*(1+AS7))*(1+ VLOOKUP(AQ7,الفرضيات!$N$1:$O$11,2,0))-AH7),0)</f>
        <v>0</v>
      </c>
      <c r="CF7" s="158">
        <f t="shared" si="16"/>
        <v>0</v>
      </c>
      <c r="CG7" s="158" cm="1">
        <f t="array" ref="CG7">IFERROR(MAX(0,MAX(BM7,BU7,CC7)*(1+VLOOKUP(MAX(_xlfn.CHOOSECOLS(_xlfn._xlws.FILTER($I$4:$AT$335,$K$4:$K$335=AW7),35)),الفرضيات!$N$2:$O$11,2,0))-BA7),0)</f>
        <v>0</v>
      </c>
      <c r="CH7" s="158" cm="1">
        <f t="array" ref="CH7">IFERROR(MAX(0,MAX(BN7,BV7,CD7)*(1+VLOOKUP(MAX(_xlfn.CHOOSECOLS(_xlfn._xlws.FILTER($I$4:$AT$335,$K$4:$K$335=AW7),35)),الفرضيات!$N$2:$O$11,2,0))-BB7),0)</f>
        <v>0</v>
      </c>
    </row>
    <row r="8" spans="2:90" ht="24.75" thickBot="1" x14ac:dyDescent="0.3">
      <c r="I8" s="10"/>
      <c r="J8" s="10"/>
      <c r="K8" s="10"/>
      <c r="L8" s="10"/>
      <c r="M8" s="10"/>
      <c r="N8" s="10"/>
      <c r="O8" s="10"/>
      <c r="P8" s="10"/>
      <c r="Q8" s="10"/>
      <c r="R8" s="10"/>
      <c r="S8" s="10"/>
      <c r="T8" s="114"/>
      <c r="U8" s="114"/>
      <c r="V8" s="114"/>
      <c r="W8" s="10"/>
      <c r="X8" s="10"/>
      <c r="Y8" s="10"/>
      <c r="Z8" s="10"/>
      <c r="AA8" s="10"/>
      <c r="AB8" s="10"/>
      <c r="AC8" s="10"/>
      <c r="AD8" s="10"/>
      <c r="AE8" s="10"/>
      <c r="AF8" s="10"/>
      <c r="AG8" s="10"/>
      <c r="AH8" s="10"/>
      <c r="AI8" s="10"/>
      <c r="AJ8" s="10"/>
      <c r="AK8" s="10"/>
      <c r="AL8" s="10"/>
      <c r="AM8" s="10"/>
      <c r="AN8" s="10"/>
      <c r="AO8" s="10"/>
      <c r="AP8" s="10"/>
      <c r="AQ8" s="111" t="str">
        <f t="shared" si="0"/>
        <v/>
      </c>
      <c r="AR8" s="114" t="str">
        <f>IF(AQ8="","",(LOOKUP(SUM(N8:O8),الفرضيات!$R$2:$R$9, الفرضيات!$S$2:$S$9)))</f>
        <v/>
      </c>
      <c r="AS8" s="114" t="str">
        <f>IF(ISBLANK(L8),"",الفرضيات!$L$2)</f>
        <v/>
      </c>
      <c r="AT8" s="10"/>
      <c r="AU8" s="142"/>
      <c r="AV8" s="10"/>
      <c r="AW8" s="10"/>
      <c r="AX8" s="10"/>
      <c r="AY8" s="10"/>
      <c r="AZ8" s="10"/>
      <c r="BA8" s="10"/>
      <c r="BB8" s="10"/>
      <c r="BC8" s="10"/>
      <c r="BD8" s="10"/>
      <c r="BE8" s="10"/>
      <c r="BF8" s="142"/>
      <c r="BG8" s="158" t="str">
        <f>IF(ISBLANK(L8),"0",T8*(R8-AG8)/الفرضيات!$H$2*(1+AR8))</f>
        <v>0</v>
      </c>
      <c r="BH8" s="158" t="str">
        <f t="shared" si="1"/>
        <v>0</v>
      </c>
      <c r="BI8" s="158" t="str">
        <f t="shared" si="2"/>
        <v>0</v>
      </c>
      <c r="BJ8" s="158" t="str">
        <f t="shared" si="3"/>
        <v>0</v>
      </c>
      <c r="BK8" s="158" t="str">
        <f t="shared" si="4"/>
        <v>0</v>
      </c>
      <c r="BL8" s="158" t="str">
        <f t="shared" si="5"/>
        <v>0</v>
      </c>
      <c r="BM8" s="158" t="str" cm="1">
        <f t="array" ref="BM8">IF(ISBLANK(AW8),"0",_xlfn.CEILING.MATH(AX8/الفرضيات!$H$3*(1+MAX(_xlfn.CHOOSECOLS(_xlfn._xlws.FILTER($I$4:$AT$335,$K$4:$K$335=AW8),36)))))</f>
        <v>0</v>
      </c>
      <c r="BN8" s="158" t="str" cm="1">
        <f t="array" ref="BN8">IF(ISBLANK(AW8),"0",_xlfn.CEILING.MATH(AY8/الفرضيات!$H$4*(1+MAX(_xlfn.CHOOSECOLS(_xlfn._xlws.FILTER($I$4:$AT$335,$K$4:$K$335=AW8),36)))))</f>
        <v>0</v>
      </c>
      <c r="BO8" s="158" t="str">
        <f>IF(ISBLANK(L8),"0",IF(S8&lt;2,"0",(U8*(R8-AG8)/الفرضيات!$H$2*(1+AR8))))</f>
        <v>0</v>
      </c>
      <c r="BP8" s="158" t="str">
        <f t="shared" si="6"/>
        <v>0</v>
      </c>
      <c r="BQ8" s="158" t="str">
        <f t="shared" si="7"/>
        <v>0</v>
      </c>
      <c r="BR8" s="158" t="str">
        <f t="shared" si="8"/>
        <v>0</v>
      </c>
      <c r="BS8" s="158" t="str">
        <f t="shared" si="9"/>
        <v>0</v>
      </c>
      <c r="BT8" s="158" t="str">
        <f t="shared" si="10"/>
        <v>0</v>
      </c>
      <c r="BU8" s="158" t="str" cm="1">
        <f t="array" ref="BU8">IF(ISBLANK(AW8),"0",IF($AZ8&lt;2,"0",_xlfn.CEILING.MATH(AX8/الفرضيات!$H$3*(1+MAX(_xlfn.CHOOSECOLS(_xlfn._xlws.FILTER($I$4:$AT$335,$K$4:$K$335=AW8),36))))))</f>
        <v>0</v>
      </c>
      <c r="BV8" s="158" t="str" cm="1">
        <f t="array" ref="BV8">IF(ISBLANK(AW8),"0",IF($AZ8&lt;2,"0",_xlfn.CEILING.MATH(AY8/الفرضيات!$H$4*(1+MAX(_xlfn.CHOOSECOLS(_xlfn._xlws.FILTER($I$4:$AT$335,$K$4:$K$335=AW8),36))))))</f>
        <v>0</v>
      </c>
      <c r="BW8" s="158" t="str">
        <f>IF(ISBLANK(L8),"0",IF(S8&lt;3,"0",(V8*(R8-AG8)/الفرضيات!$H$2*(1+AR8))))</f>
        <v>0</v>
      </c>
      <c r="BX8" s="158" t="str">
        <f t="shared" si="11"/>
        <v>0</v>
      </c>
      <c r="BY8" s="158" t="str">
        <f t="shared" si="12"/>
        <v>0</v>
      </c>
      <c r="BZ8" s="158" t="str">
        <f t="shared" si="13"/>
        <v>0</v>
      </c>
      <c r="CA8" s="158" t="str">
        <f t="shared" si="14"/>
        <v>0</v>
      </c>
      <c r="CB8" s="158" t="str">
        <f t="shared" si="15"/>
        <v>0</v>
      </c>
      <c r="CC8" s="158" t="str" cm="1">
        <f t="array" ref="CC8">IF(ISBLANK(AW8),"0",IF($AZ8&lt;3,"0",_xlfn.CEILING.MATH(AX8/الفرضيات!$H$3*(1+MAX(_xlfn.CHOOSECOLS(_xlfn._xlws.FILTER($I$4:$AT$335,$K$4:$K$335=AW8),36))))))</f>
        <v>0</v>
      </c>
      <c r="CD8" s="158" t="str" cm="1">
        <f t="array" ref="CD8">IF(ISBLANK(AW8),"0",IF($AZ8&lt;3,"0",_xlfn.CEILING.MATH(AY8/الفرضيات!$H$4*(1+MAX(_xlfn.CHOOSECOLS(_xlfn._xlws.FILTER($I$4:$AT$335,$K$4:$K$335=AW8),36))))))</f>
        <v>0</v>
      </c>
      <c r="CE8" s="158">
        <f>IFERROR(MAX(0,((BG8+BO8+BW8)*(1+AS8+AR8)+(BH8+BI8+BJ8+BL8+BP8+BQ8+BR8+BT8+BX8+BY8+BZ8+CB8)*(1+AS8))*(1+ VLOOKUP(AQ8,الفرضيات!$N$1:$O$11,2,0))-AH8),0)</f>
        <v>0</v>
      </c>
      <c r="CF8" s="158">
        <f t="shared" si="16"/>
        <v>0</v>
      </c>
      <c r="CG8" s="158" cm="1">
        <f t="array" ref="CG8">IFERROR(MAX(0,MAX(BM8,BU8,CC8)*(1+VLOOKUP(MAX(_xlfn.CHOOSECOLS(_xlfn._xlws.FILTER($I$4:$AT$335,$K$4:$K$335=AW8),35)),الفرضيات!$N$2:$O$11,2,0))-BA8),0)</f>
        <v>0</v>
      </c>
      <c r="CH8" s="158" cm="1">
        <f t="array" ref="CH8">IFERROR(MAX(0,MAX(BN8,BV8,CD8)*(1+VLOOKUP(MAX(_xlfn.CHOOSECOLS(_xlfn._xlws.FILTER($I$4:$AT$335,$K$4:$K$335=AW8),35)),الفرضيات!$N$2:$O$11,2,0))-BB8),0)</f>
        <v>0</v>
      </c>
    </row>
    <row r="9" spans="2:90" ht="30.75" thickBot="1" x14ac:dyDescent="0.3">
      <c r="B9" s="231" t="s">
        <v>232</v>
      </c>
      <c r="C9" s="232"/>
      <c r="D9" s="232"/>
      <c r="E9" s="232"/>
      <c r="F9" s="232"/>
      <c r="G9" s="233"/>
      <c r="I9" s="10"/>
      <c r="J9" s="10"/>
      <c r="K9" s="10"/>
      <c r="L9" s="10"/>
      <c r="M9" s="10"/>
      <c r="N9" s="10"/>
      <c r="O9" s="10"/>
      <c r="P9" s="10"/>
      <c r="Q9" s="10"/>
      <c r="R9" s="10"/>
      <c r="S9" s="10"/>
      <c r="T9" s="114"/>
      <c r="U9" s="114"/>
      <c r="V9" s="114"/>
      <c r="W9" s="10"/>
      <c r="X9" s="10"/>
      <c r="Y9" s="10"/>
      <c r="Z9" s="10"/>
      <c r="AA9" s="10"/>
      <c r="AB9" s="10"/>
      <c r="AC9" s="10"/>
      <c r="AD9" s="10"/>
      <c r="AE9" s="10"/>
      <c r="AF9" s="10"/>
      <c r="AG9" s="10"/>
      <c r="AH9" s="10"/>
      <c r="AI9" s="10"/>
      <c r="AJ9" s="10"/>
      <c r="AK9" s="10"/>
      <c r="AL9" s="10"/>
      <c r="AM9" s="10"/>
      <c r="AN9" s="10"/>
      <c r="AO9" s="10"/>
      <c r="AP9" s="10"/>
      <c r="AQ9" s="111" t="str">
        <f t="shared" si="0"/>
        <v/>
      </c>
      <c r="AR9" s="114" t="str">
        <f>IF(AQ9="","",(LOOKUP(SUM(N9:O9),الفرضيات!$R$2:$R$9, الفرضيات!$S$2:$S$9)))</f>
        <v/>
      </c>
      <c r="AS9" s="114" t="str">
        <f>IF(ISBLANK(L9),"",الفرضيات!$L$2)</f>
        <v/>
      </c>
      <c r="AT9" s="10"/>
      <c r="AU9" s="142"/>
      <c r="AV9" s="10"/>
      <c r="AW9" s="10"/>
      <c r="AX9" s="10"/>
      <c r="AY9" s="10"/>
      <c r="AZ9" s="10"/>
      <c r="BA9" s="10"/>
      <c r="BB9" s="10"/>
      <c r="BC9" s="10"/>
      <c r="BD9" s="10"/>
      <c r="BE9" s="10"/>
      <c r="BF9" s="142"/>
      <c r="BG9" s="158" t="str">
        <f>IF(ISBLANK(L9),"0",T9*(R9-AG9)/الفرضيات!$H$2*(1+AR9))</f>
        <v>0</v>
      </c>
      <c r="BH9" s="158" t="str">
        <f t="shared" si="1"/>
        <v>0</v>
      </c>
      <c r="BI9" s="158" t="str">
        <f t="shared" si="2"/>
        <v>0</v>
      </c>
      <c r="BJ9" s="158" t="str">
        <f t="shared" si="3"/>
        <v>0</v>
      </c>
      <c r="BK9" s="158" t="str">
        <f t="shared" si="4"/>
        <v>0</v>
      </c>
      <c r="BL9" s="158" t="str">
        <f t="shared" si="5"/>
        <v>0</v>
      </c>
      <c r="BM9" s="158" t="str" cm="1">
        <f t="array" ref="BM9">IF(ISBLANK(AW9),"0",_xlfn.CEILING.MATH(AX9/الفرضيات!$H$3*(1+MAX(_xlfn.CHOOSECOLS(_xlfn._xlws.FILTER($I$4:$AT$335,$K$4:$K$335=AW9),36)))))</f>
        <v>0</v>
      </c>
      <c r="BN9" s="158" t="str" cm="1">
        <f t="array" ref="BN9">IF(ISBLANK(AW9),"0",_xlfn.CEILING.MATH(AY9/الفرضيات!$H$4*(1+MAX(_xlfn.CHOOSECOLS(_xlfn._xlws.FILTER($I$4:$AT$335,$K$4:$K$335=AW9),36)))))</f>
        <v>0</v>
      </c>
      <c r="BO9" s="158" t="str">
        <f>IF(ISBLANK(L9),"0",IF(S9&lt;2,"0",(U9*(R9-AG9)/الفرضيات!$H$2*(1+AR9))))</f>
        <v>0</v>
      </c>
      <c r="BP9" s="158" t="str">
        <f t="shared" si="6"/>
        <v>0</v>
      </c>
      <c r="BQ9" s="158" t="str">
        <f t="shared" si="7"/>
        <v>0</v>
      </c>
      <c r="BR9" s="158" t="str">
        <f t="shared" si="8"/>
        <v>0</v>
      </c>
      <c r="BS9" s="158" t="str">
        <f t="shared" si="9"/>
        <v>0</v>
      </c>
      <c r="BT9" s="158" t="str">
        <f t="shared" si="10"/>
        <v>0</v>
      </c>
      <c r="BU9" s="158" t="str" cm="1">
        <f t="array" ref="BU9">IF(ISBLANK(AW9),"0",IF($AZ9&lt;2,"0",_xlfn.CEILING.MATH(AX9/الفرضيات!$H$3*(1+MAX(_xlfn.CHOOSECOLS(_xlfn._xlws.FILTER($I$4:$AT$335,$K$4:$K$335=AW9),36))))))</f>
        <v>0</v>
      </c>
      <c r="BV9" s="158" t="str" cm="1">
        <f t="array" ref="BV9">IF(ISBLANK(AW9),"0",IF($AZ9&lt;2,"0",_xlfn.CEILING.MATH(AY9/الفرضيات!$H$4*(1+MAX(_xlfn.CHOOSECOLS(_xlfn._xlws.FILTER($I$4:$AT$335,$K$4:$K$335=AW9),36))))))</f>
        <v>0</v>
      </c>
      <c r="BW9" s="158" t="str">
        <f>IF(ISBLANK(L9),"0",IF(S9&lt;3,"0",(V9*(R9-AG9)/الفرضيات!$H$2*(1+AR9))))</f>
        <v>0</v>
      </c>
      <c r="BX9" s="158" t="str">
        <f t="shared" si="11"/>
        <v>0</v>
      </c>
      <c r="BY9" s="158" t="str">
        <f t="shared" si="12"/>
        <v>0</v>
      </c>
      <c r="BZ9" s="158" t="str">
        <f t="shared" si="13"/>
        <v>0</v>
      </c>
      <c r="CA9" s="158" t="str">
        <f t="shared" si="14"/>
        <v>0</v>
      </c>
      <c r="CB9" s="158" t="str">
        <f t="shared" si="15"/>
        <v>0</v>
      </c>
      <c r="CC9" s="158" t="str" cm="1">
        <f t="array" ref="CC9">IF(ISBLANK(AW9),"0",IF($AZ9&lt;3,"0",_xlfn.CEILING.MATH(AX9/الفرضيات!$H$3*(1+MAX(_xlfn.CHOOSECOLS(_xlfn._xlws.FILTER($I$4:$AT$335,$K$4:$K$335=AW9),36))))))</f>
        <v>0</v>
      </c>
      <c r="CD9" s="158" t="str" cm="1">
        <f t="array" ref="CD9">IF(ISBLANK(AW9),"0",IF($AZ9&lt;3,"0",_xlfn.CEILING.MATH(AY9/الفرضيات!$H$4*(1+MAX(_xlfn.CHOOSECOLS(_xlfn._xlws.FILTER($I$4:$AT$335,$K$4:$K$335=AW9),36))))))</f>
        <v>0</v>
      </c>
      <c r="CE9" s="158">
        <f>IFERROR(MAX(0,((BG9+BO9+BW9)*(1+AS9+AR9)+(BH9+BI9+BJ9+BL9+BP9+BQ9+BR9+BT9+BX9+BY9+BZ9+CB9)*(1+AS9))*(1+ VLOOKUP(AQ9,الفرضيات!$N$1:$O$11,2,0))-AH9),0)</f>
        <v>0</v>
      </c>
      <c r="CF9" s="158">
        <f t="shared" si="16"/>
        <v>0</v>
      </c>
      <c r="CG9" s="158" cm="1">
        <f t="array" ref="CG9">IFERROR(MAX(0,MAX(BM9,BU9,CC9)*(1+VLOOKUP(MAX(_xlfn.CHOOSECOLS(_xlfn._xlws.FILTER($I$4:$AT$335,$K$4:$K$335=AW9),35)),الفرضيات!$N$2:$O$11,2,0))-BA9),0)</f>
        <v>0</v>
      </c>
      <c r="CH9" s="158" cm="1">
        <f t="array" ref="CH9">IFERROR(MAX(0,MAX(BN9,BV9,CD9)*(1+VLOOKUP(MAX(_xlfn.CHOOSECOLS(_xlfn._xlws.FILTER($I$4:$AT$335,$K$4:$K$335=AW9),35)),الفرضيات!$N$2:$O$11,2,0))-BB9),0)</f>
        <v>0</v>
      </c>
    </row>
    <row r="10" spans="2:90" ht="30.75" thickBot="1" x14ac:dyDescent="0.3">
      <c r="B10" s="11" t="s">
        <v>5</v>
      </c>
      <c r="C10" s="11" t="s">
        <v>6</v>
      </c>
      <c r="D10" s="11" t="s">
        <v>7</v>
      </c>
      <c r="E10" s="11" t="s">
        <v>8</v>
      </c>
      <c r="F10" s="11" t="s">
        <v>9</v>
      </c>
      <c r="G10" s="11" t="s">
        <v>10</v>
      </c>
      <c r="I10" s="10"/>
      <c r="J10" s="10"/>
      <c r="K10" s="10"/>
      <c r="L10" s="10"/>
      <c r="M10" s="10"/>
      <c r="N10" s="10"/>
      <c r="O10" s="10"/>
      <c r="P10" s="10"/>
      <c r="Q10" s="10"/>
      <c r="R10" s="10"/>
      <c r="S10" s="10"/>
      <c r="T10" s="114"/>
      <c r="U10" s="114"/>
      <c r="V10" s="114"/>
      <c r="W10" s="10"/>
      <c r="X10" s="10"/>
      <c r="Y10" s="10"/>
      <c r="Z10" s="10"/>
      <c r="AA10" s="10"/>
      <c r="AB10" s="10"/>
      <c r="AC10" s="10"/>
      <c r="AD10" s="10"/>
      <c r="AE10" s="10"/>
      <c r="AF10" s="10"/>
      <c r="AG10" s="10"/>
      <c r="AH10" s="10"/>
      <c r="AI10" s="10"/>
      <c r="AJ10" s="10"/>
      <c r="AK10" s="10"/>
      <c r="AL10" s="10"/>
      <c r="AM10" s="10"/>
      <c r="AN10" s="10"/>
      <c r="AO10" s="10"/>
      <c r="AP10" s="10"/>
      <c r="AQ10" s="111" t="str">
        <f t="shared" si="0"/>
        <v/>
      </c>
      <c r="AR10" s="114" t="str">
        <f>IF(AQ10="","",(LOOKUP(SUM(N10:O10),الفرضيات!$R$2:$R$9, الفرضيات!$S$2:$S$9)))</f>
        <v/>
      </c>
      <c r="AS10" s="114" t="str">
        <f>IF(ISBLANK(L10),"",الفرضيات!$L$2)</f>
        <v/>
      </c>
      <c r="AT10" s="10"/>
      <c r="AU10" s="142"/>
      <c r="AV10" s="10"/>
      <c r="AW10" s="10"/>
      <c r="AX10" s="10"/>
      <c r="AY10" s="10"/>
      <c r="AZ10" s="10"/>
      <c r="BA10" s="10"/>
      <c r="BB10" s="10"/>
      <c r="BC10" s="10"/>
      <c r="BD10" s="10"/>
      <c r="BE10" s="10"/>
      <c r="BF10" s="142"/>
      <c r="BG10" s="158" t="str">
        <f>IF(ISBLANK(L10),"0",T10*(R10-AG10)/الفرضيات!$H$2*(1+AR10))</f>
        <v>0</v>
      </c>
      <c r="BH10" s="158" t="str">
        <f t="shared" si="1"/>
        <v>0</v>
      </c>
      <c r="BI10" s="158" t="str">
        <f t="shared" si="2"/>
        <v>0</v>
      </c>
      <c r="BJ10" s="158" t="str">
        <f t="shared" si="3"/>
        <v>0</v>
      </c>
      <c r="BK10" s="158" t="str">
        <f t="shared" si="4"/>
        <v>0</v>
      </c>
      <c r="BL10" s="158" t="str">
        <f t="shared" si="5"/>
        <v>0</v>
      </c>
      <c r="BM10" s="158" t="str" cm="1">
        <f t="array" ref="BM10">IF(ISBLANK(AW10),"0",_xlfn.CEILING.MATH(AX10/الفرضيات!$H$3*(1+MAX(_xlfn.CHOOSECOLS(_xlfn._xlws.FILTER($I$4:$AT$335,$K$4:$K$335=AW10),36)))))</f>
        <v>0</v>
      </c>
      <c r="BN10" s="158" t="str" cm="1">
        <f t="array" ref="BN10">IF(ISBLANK(AW10),"0",_xlfn.CEILING.MATH(AY10/الفرضيات!$H$4*(1+MAX(_xlfn.CHOOSECOLS(_xlfn._xlws.FILTER($I$4:$AT$335,$K$4:$K$335=AW10),36)))))</f>
        <v>0</v>
      </c>
      <c r="BO10" s="158" t="str">
        <f>IF(ISBLANK(L10),"0",IF(S10&lt;2,"0",(U10*(R10-AG10)/الفرضيات!$H$2*(1+AR10))))</f>
        <v>0</v>
      </c>
      <c r="BP10" s="158" t="str">
        <f t="shared" si="6"/>
        <v>0</v>
      </c>
      <c r="BQ10" s="158" t="str">
        <f t="shared" si="7"/>
        <v>0</v>
      </c>
      <c r="BR10" s="158" t="str">
        <f t="shared" si="8"/>
        <v>0</v>
      </c>
      <c r="BS10" s="158" t="str">
        <f t="shared" si="9"/>
        <v>0</v>
      </c>
      <c r="BT10" s="158" t="str">
        <f t="shared" si="10"/>
        <v>0</v>
      </c>
      <c r="BU10" s="158" t="str" cm="1">
        <f t="array" ref="BU10">IF(ISBLANK(AW10),"0",IF($AZ10&lt;2,"0",_xlfn.CEILING.MATH(AX10/الفرضيات!$H$3*(1+MAX(_xlfn.CHOOSECOLS(_xlfn._xlws.FILTER($I$4:$AT$335,$K$4:$K$335=AW10),36))))))</f>
        <v>0</v>
      </c>
      <c r="BV10" s="158" t="str" cm="1">
        <f t="array" ref="BV10">IF(ISBLANK(AW10),"0",IF($AZ10&lt;2,"0",_xlfn.CEILING.MATH(AY10/الفرضيات!$H$4*(1+MAX(_xlfn.CHOOSECOLS(_xlfn._xlws.FILTER($I$4:$AT$335,$K$4:$K$335=AW10),36))))))</f>
        <v>0</v>
      </c>
      <c r="BW10" s="158" t="str">
        <f>IF(ISBLANK(L10),"0",IF(S10&lt;3,"0",(V10*(R10-AG10)/الفرضيات!$H$2*(1+AR10))))</f>
        <v>0</v>
      </c>
      <c r="BX10" s="158" t="str">
        <f t="shared" si="11"/>
        <v>0</v>
      </c>
      <c r="BY10" s="158" t="str">
        <f t="shared" si="12"/>
        <v>0</v>
      </c>
      <c r="BZ10" s="158" t="str">
        <f t="shared" si="13"/>
        <v>0</v>
      </c>
      <c r="CA10" s="158" t="str">
        <f t="shared" si="14"/>
        <v>0</v>
      </c>
      <c r="CB10" s="158" t="str">
        <f t="shared" si="15"/>
        <v>0</v>
      </c>
      <c r="CC10" s="158" t="str" cm="1">
        <f t="array" ref="CC10">IF(ISBLANK(AW10),"0",IF($AZ10&lt;3,"0",_xlfn.CEILING.MATH(AX10/الفرضيات!$H$3*(1+MAX(_xlfn.CHOOSECOLS(_xlfn._xlws.FILTER($I$4:$AT$335,$K$4:$K$335=AW10),36))))))</f>
        <v>0</v>
      </c>
      <c r="CD10" s="158" t="str" cm="1">
        <f t="array" ref="CD10">IF(ISBLANK(AW10),"0",IF($AZ10&lt;3,"0",_xlfn.CEILING.MATH(AY10/الفرضيات!$H$4*(1+MAX(_xlfn.CHOOSECOLS(_xlfn._xlws.FILTER($I$4:$AT$335,$K$4:$K$335=AW10),36))))))</f>
        <v>0</v>
      </c>
      <c r="CE10" s="158">
        <f>IFERROR(MAX(0,((BG10+BO10+BW10)*(1+AS10+AR10)+(BH10+BI10+BJ10+BL10+BP10+BQ10+BR10+BT10+BX10+BY10+BZ10+CB10)*(1+AS10))*(1+ VLOOKUP(AQ10,الفرضيات!$N$1:$O$11,2,0))-AH10),0)</f>
        <v>0</v>
      </c>
      <c r="CF10" s="158">
        <f t="shared" si="16"/>
        <v>0</v>
      </c>
      <c r="CG10" s="158" cm="1">
        <f t="array" ref="CG10">IFERROR(MAX(0,MAX(BM10,BU10,CC10)*(1+VLOOKUP(MAX(_xlfn.CHOOSECOLS(_xlfn._xlws.FILTER($I$4:$AT$335,$K$4:$K$335=AW10),35)),الفرضيات!$N$2:$O$11,2,0))-BA10),0)</f>
        <v>0</v>
      </c>
      <c r="CH10" s="158" cm="1">
        <f t="array" ref="CH10">IFERROR(MAX(0,MAX(BN10,BV10,CD10)*(1+VLOOKUP(MAX(_xlfn.CHOOSECOLS(_xlfn._xlws.FILTER($I$4:$AT$335,$K$4:$K$335=AW10),35)),الفرضيات!$N$2:$O$11,2,0))-BB10),0)</f>
        <v>0</v>
      </c>
    </row>
    <row r="11" spans="2:90" ht="24.75" thickBot="1" x14ac:dyDescent="0.3">
      <c r="B11" s="8" t="s">
        <v>122</v>
      </c>
      <c r="C11" s="119">
        <f>SUM(CG4:CG335)</f>
        <v>0</v>
      </c>
      <c r="D11" s="119">
        <f>IF($B$21&lt;&gt;2,0,SUM(CG4:CG335))</f>
        <v>0</v>
      </c>
      <c r="E11" s="119">
        <f>IF(B22&lt;&gt;3,0,SUM(CG4:CG335))</f>
        <v>0</v>
      </c>
      <c r="F11" s="119">
        <f>IF(B23&lt;&gt;4,0,SUM(CG4:CG335))</f>
        <v>0</v>
      </c>
      <c r="G11" s="119">
        <f>IF(B24&lt;&gt;5,0,SUM(CG4:CG335))</f>
        <v>0</v>
      </c>
      <c r="I11" s="10"/>
      <c r="J11" s="10"/>
      <c r="K11" s="10"/>
      <c r="L11" s="10"/>
      <c r="M11" s="10"/>
      <c r="N11" s="10"/>
      <c r="O11" s="10"/>
      <c r="P11" s="10"/>
      <c r="Q11" s="10"/>
      <c r="R11" s="10"/>
      <c r="S11" s="10"/>
      <c r="T11" s="114"/>
      <c r="U11" s="114"/>
      <c r="V11" s="114"/>
      <c r="W11" s="10"/>
      <c r="X11" s="10"/>
      <c r="Y11" s="10"/>
      <c r="Z11" s="10"/>
      <c r="AA11" s="10"/>
      <c r="AB11" s="10"/>
      <c r="AC11" s="10"/>
      <c r="AD11" s="10"/>
      <c r="AE11" s="10"/>
      <c r="AF11" s="10"/>
      <c r="AG11" s="10"/>
      <c r="AH11" s="10"/>
      <c r="AI11" s="10"/>
      <c r="AJ11" s="10"/>
      <c r="AK11" s="10"/>
      <c r="AL11" s="10"/>
      <c r="AM11" s="10"/>
      <c r="AN11" s="10"/>
      <c r="AO11" s="10"/>
      <c r="AP11" s="10"/>
      <c r="AQ11" s="111" t="str">
        <f t="shared" si="0"/>
        <v/>
      </c>
      <c r="AR11" s="114" t="str">
        <f>IF(AQ11="","",(LOOKUP(SUM(N11:O11),الفرضيات!$R$2:$R$9, الفرضيات!$S$2:$S$9)))</f>
        <v/>
      </c>
      <c r="AS11" s="114" t="str">
        <f>IF(ISBLANK(L11),"",الفرضيات!$L$2)</f>
        <v/>
      </c>
      <c r="AT11" s="10"/>
      <c r="AU11" s="142"/>
      <c r="AV11" s="10"/>
      <c r="AW11" s="10"/>
      <c r="AX11" s="10"/>
      <c r="AY11" s="10"/>
      <c r="AZ11" s="10"/>
      <c r="BA11" s="10"/>
      <c r="BB11" s="10"/>
      <c r="BC11" s="10"/>
      <c r="BD11" s="10"/>
      <c r="BE11" s="10"/>
      <c r="BF11" s="142"/>
      <c r="BG11" s="158" t="str">
        <f>IF(ISBLANK(L11),"0",T11*(R11-AG11)/الفرضيات!$H$2*(1+AR11))</f>
        <v>0</v>
      </c>
      <c r="BH11" s="158" t="str">
        <f t="shared" si="1"/>
        <v>0</v>
      </c>
      <c r="BI11" s="158" t="str">
        <f t="shared" si="2"/>
        <v>0</v>
      </c>
      <c r="BJ11" s="158" t="str">
        <f t="shared" si="3"/>
        <v>0</v>
      </c>
      <c r="BK11" s="158" t="str">
        <f t="shared" si="4"/>
        <v>0</v>
      </c>
      <c r="BL11" s="158" t="str">
        <f t="shared" si="5"/>
        <v>0</v>
      </c>
      <c r="BM11" s="158" t="str" cm="1">
        <f t="array" ref="BM11">IF(ISBLANK(AW11),"0",_xlfn.CEILING.MATH(AX11/الفرضيات!$H$3*(1+MAX(_xlfn.CHOOSECOLS(_xlfn._xlws.FILTER($I$4:$AT$335,$K$4:$K$335=AW11),36)))))</f>
        <v>0</v>
      </c>
      <c r="BN11" s="158" t="str" cm="1">
        <f t="array" ref="BN11">IF(ISBLANK(AW11),"0",_xlfn.CEILING.MATH(AY11/الفرضيات!$H$4*(1+MAX(_xlfn.CHOOSECOLS(_xlfn._xlws.FILTER($I$4:$AT$335,$K$4:$K$335=AW11),36)))))</f>
        <v>0</v>
      </c>
      <c r="BO11" s="158" t="str">
        <f>IF(ISBLANK(L11),"0",IF(S11&lt;2,"0",(U11*(R11-AG11)/الفرضيات!$H$2*(1+AR11))))</f>
        <v>0</v>
      </c>
      <c r="BP11" s="158" t="str">
        <f t="shared" si="6"/>
        <v>0</v>
      </c>
      <c r="BQ11" s="158" t="str">
        <f t="shared" si="7"/>
        <v>0</v>
      </c>
      <c r="BR11" s="158" t="str">
        <f t="shared" si="8"/>
        <v>0</v>
      </c>
      <c r="BS11" s="158" t="str">
        <f t="shared" si="9"/>
        <v>0</v>
      </c>
      <c r="BT11" s="158" t="str">
        <f t="shared" si="10"/>
        <v>0</v>
      </c>
      <c r="BU11" s="158" t="str" cm="1">
        <f t="array" ref="BU11">IF(ISBLANK(AW11),"0",IF($AZ11&lt;2,"0",_xlfn.CEILING.MATH(AX11/الفرضيات!$H$3*(1+MAX(_xlfn.CHOOSECOLS(_xlfn._xlws.FILTER($I$4:$AT$335,$K$4:$K$335=AW11),36))))))</f>
        <v>0</v>
      </c>
      <c r="BV11" s="158" t="str" cm="1">
        <f t="array" ref="BV11">IF(ISBLANK(AW11),"0",IF($AZ11&lt;2,"0",_xlfn.CEILING.MATH(AY11/الفرضيات!$H$4*(1+MAX(_xlfn.CHOOSECOLS(_xlfn._xlws.FILTER($I$4:$AT$335,$K$4:$K$335=AW11),36))))))</f>
        <v>0</v>
      </c>
      <c r="BW11" s="158" t="str">
        <f>IF(ISBLANK(L11),"0",IF(S11&lt;3,"0",(V11*(R11-AG11)/الفرضيات!$H$2*(1+AR11))))</f>
        <v>0</v>
      </c>
      <c r="BX11" s="158" t="str">
        <f t="shared" si="11"/>
        <v>0</v>
      </c>
      <c r="BY11" s="158" t="str">
        <f t="shared" si="12"/>
        <v>0</v>
      </c>
      <c r="BZ11" s="158" t="str">
        <f t="shared" si="13"/>
        <v>0</v>
      </c>
      <c r="CA11" s="158" t="str">
        <f t="shared" si="14"/>
        <v>0</v>
      </c>
      <c r="CB11" s="158" t="str">
        <f t="shared" si="15"/>
        <v>0</v>
      </c>
      <c r="CC11" s="158" t="str" cm="1">
        <f t="array" ref="CC11">IF(ISBLANK(AW11),"0",IF($AZ11&lt;3,"0",_xlfn.CEILING.MATH(AX11/الفرضيات!$H$3*(1+MAX(_xlfn.CHOOSECOLS(_xlfn._xlws.FILTER($I$4:$AT$335,$K$4:$K$335=AW11),36))))))</f>
        <v>0</v>
      </c>
      <c r="CD11" s="158" t="str" cm="1">
        <f t="array" ref="CD11">IF(ISBLANK(AW11),"0",IF($AZ11&lt;3,"0",_xlfn.CEILING.MATH(AY11/الفرضيات!$H$4*(1+MAX(_xlfn.CHOOSECOLS(_xlfn._xlws.FILTER($I$4:$AT$335,$K$4:$K$335=AW11),36))))))</f>
        <v>0</v>
      </c>
      <c r="CE11" s="158">
        <f>IFERROR(MAX(0,((BG11+BO11+BW11)*(1+AS11+AR11)+(BH11+BI11+BJ11+BL11+BP11+BQ11+BR11+BT11+BX11+BY11+BZ11+CB11)*(1+AS11))*(1+ VLOOKUP(AQ11,الفرضيات!$N$1:$O$11,2,0))-AH11),0)</f>
        <v>0</v>
      </c>
      <c r="CF11" s="158">
        <f t="shared" si="16"/>
        <v>0</v>
      </c>
      <c r="CG11" s="158" cm="1">
        <f t="array" ref="CG11">IFERROR(MAX(0,MAX(BM11,BU11,CC11)*(1+VLOOKUP(MAX(_xlfn.CHOOSECOLS(_xlfn._xlws.FILTER($I$4:$AT$335,$K$4:$K$335=AW11),35)),الفرضيات!$N$2:$O$11,2,0))-BA11),0)</f>
        <v>0</v>
      </c>
      <c r="CH11" s="158" cm="1">
        <f t="array" ref="CH11">IFERROR(MAX(0,MAX(BN11,BV11,CD11)*(1+VLOOKUP(MAX(_xlfn.CHOOSECOLS(_xlfn._xlws.FILTER($I$4:$AT$335,$K$4:$K$335=AW11),35)),الفرضيات!$N$2:$O$11,2,0))-BB11),0)</f>
        <v>0</v>
      </c>
    </row>
    <row r="12" spans="2:90" ht="24.75" thickBot="1" x14ac:dyDescent="0.3">
      <c r="B12" s="115" t="s">
        <v>123</v>
      </c>
      <c r="C12" s="116">
        <f>SUM(CH4:CH335)</f>
        <v>0</v>
      </c>
      <c r="D12" s="116">
        <f>IF($B$21&lt;&gt;2,0,SUM(CH4:CH335))</f>
        <v>0</v>
      </c>
      <c r="E12" s="116">
        <f>IF(B22&lt;&gt;3,0,SUM(CH4:CH335))</f>
        <v>0</v>
      </c>
      <c r="F12" s="116">
        <f>IF(B23&lt;&gt;4,0,SUM(CH4:CH335))</f>
        <v>0</v>
      </c>
      <c r="G12" s="116">
        <f>IF(B24&lt;&gt;5,0,SUM(CH4:CH335))</f>
        <v>0</v>
      </c>
      <c r="I12" s="10"/>
      <c r="J12" s="10"/>
      <c r="K12" s="10"/>
      <c r="L12" s="10"/>
      <c r="M12" s="10"/>
      <c r="N12" s="10"/>
      <c r="O12" s="10"/>
      <c r="P12" s="10"/>
      <c r="Q12" s="10"/>
      <c r="R12" s="10"/>
      <c r="S12" s="10"/>
      <c r="T12" s="114"/>
      <c r="U12" s="114"/>
      <c r="V12" s="114"/>
      <c r="W12" s="10"/>
      <c r="X12" s="10"/>
      <c r="Y12" s="10"/>
      <c r="Z12" s="10"/>
      <c r="AA12" s="10"/>
      <c r="AB12" s="10"/>
      <c r="AC12" s="10"/>
      <c r="AD12" s="10"/>
      <c r="AE12" s="10"/>
      <c r="AF12" s="10"/>
      <c r="AG12" s="10"/>
      <c r="AH12" s="10"/>
      <c r="AI12" s="10"/>
      <c r="AJ12" s="10"/>
      <c r="AK12" s="10"/>
      <c r="AL12" s="10"/>
      <c r="AM12" s="10"/>
      <c r="AN12" s="10"/>
      <c r="AO12" s="10"/>
      <c r="AP12" s="10"/>
      <c r="AQ12" s="111" t="str">
        <f t="shared" si="0"/>
        <v/>
      </c>
      <c r="AR12" s="114" t="str">
        <f>IF(AQ12="","",(LOOKUP(SUM(N12:O12),الفرضيات!$R$2:$R$9, الفرضيات!$S$2:$S$9)))</f>
        <v/>
      </c>
      <c r="AS12" s="114" t="str">
        <f>IF(ISBLANK(L12),"",الفرضيات!$L$2)</f>
        <v/>
      </c>
      <c r="AT12" s="10"/>
      <c r="AU12" s="142"/>
      <c r="AV12" s="10"/>
      <c r="AW12" s="10"/>
      <c r="AX12" s="10"/>
      <c r="AY12" s="10"/>
      <c r="AZ12" s="10"/>
      <c r="BA12" s="10"/>
      <c r="BB12" s="10"/>
      <c r="BC12" s="10"/>
      <c r="BD12" s="10"/>
      <c r="BE12" s="10"/>
      <c r="BF12" s="142"/>
      <c r="BG12" s="158" t="str">
        <f>IF(ISBLANK(L12),"0",T12*(R12-AG12)/الفرضيات!$H$2*(1+AR12))</f>
        <v>0</v>
      </c>
      <c r="BH12" s="158" t="str">
        <f t="shared" si="1"/>
        <v>0</v>
      </c>
      <c r="BI12" s="158" t="str">
        <f t="shared" si="2"/>
        <v>0</v>
      </c>
      <c r="BJ12" s="158" t="str">
        <f t="shared" si="3"/>
        <v>0</v>
      </c>
      <c r="BK12" s="158" t="str">
        <f t="shared" si="4"/>
        <v>0</v>
      </c>
      <c r="BL12" s="158" t="str">
        <f t="shared" si="5"/>
        <v>0</v>
      </c>
      <c r="BM12" s="158" t="str" cm="1">
        <f t="array" ref="BM12">IF(ISBLANK(AW12),"0",_xlfn.CEILING.MATH(AX12/الفرضيات!$H$3*(1+MAX(_xlfn.CHOOSECOLS(_xlfn._xlws.FILTER($I$4:$AT$335,$K$4:$K$335=AW12),36)))))</f>
        <v>0</v>
      </c>
      <c r="BN12" s="158" t="str" cm="1">
        <f t="array" ref="BN12">IF(ISBLANK(AW12),"0",_xlfn.CEILING.MATH(AY12/الفرضيات!$H$4*(1+MAX(_xlfn.CHOOSECOLS(_xlfn._xlws.FILTER($I$4:$AT$335,$K$4:$K$335=AW12),36)))))</f>
        <v>0</v>
      </c>
      <c r="BO12" s="158" t="str">
        <f>IF(ISBLANK(L12),"0",IF(S12&lt;2,"0",(U12*(R12-AG12)/الفرضيات!$H$2*(1+AR12))))</f>
        <v>0</v>
      </c>
      <c r="BP12" s="158" t="str">
        <f t="shared" si="6"/>
        <v>0</v>
      </c>
      <c r="BQ12" s="158" t="str">
        <f t="shared" si="7"/>
        <v>0</v>
      </c>
      <c r="BR12" s="158" t="str">
        <f t="shared" si="8"/>
        <v>0</v>
      </c>
      <c r="BS12" s="158" t="str">
        <f t="shared" si="9"/>
        <v>0</v>
      </c>
      <c r="BT12" s="158" t="str">
        <f t="shared" si="10"/>
        <v>0</v>
      </c>
      <c r="BU12" s="158" t="str" cm="1">
        <f t="array" ref="BU12">IF(ISBLANK(AW12),"0",IF($AZ12&lt;2,"0",_xlfn.CEILING.MATH(AX12/الفرضيات!$H$3*(1+MAX(_xlfn.CHOOSECOLS(_xlfn._xlws.FILTER($I$4:$AT$335,$K$4:$K$335=AW12),36))))))</f>
        <v>0</v>
      </c>
      <c r="BV12" s="158" t="str" cm="1">
        <f t="array" ref="BV12">IF(ISBLANK(AW12),"0",IF($AZ12&lt;2,"0",_xlfn.CEILING.MATH(AY12/الفرضيات!$H$4*(1+MAX(_xlfn.CHOOSECOLS(_xlfn._xlws.FILTER($I$4:$AT$335,$K$4:$K$335=AW12),36))))))</f>
        <v>0</v>
      </c>
      <c r="BW12" s="158" t="str">
        <f>IF(ISBLANK(L12),"0",IF(S12&lt;3,"0",(V12*(R12-AG12)/الفرضيات!$H$2*(1+AR12))))</f>
        <v>0</v>
      </c>
      <c r="BX12" s="158" t="str">
        <f t="shared" si="11"/>
        <v>0</v>
      </c>
      <c r="BY12" s="158" t="str">
        <f t="shared" si="12"/>
        <v>0</v>
      </c>
      <c r="BZ12" s="158" t="str">
        <f t="shared" si="13"/>
        <v>0</v>
      </c>
      <c r="CA12" s="158" t="str">
        <f t="shared" si="14"/>
        <v>0</v>
      </c>
      <c r="CB12" s="158" t="str">
        <f t="shared" si="15"/>
        <v>0</v>
      </c>
      <c r="CC12" s="158" t="str" cm="1">
        <f t="array" ref="CC12">IF(ISBLANK(AW12),"0",IF($AZ12&lt;3,"0",_xlfn.CEILING.MATH(AX12/الفرضيات!$H$3*(1+MAX(_xlfn.CHOOSECOLS(_xlfn._xlws.FILTER($I$4:$AT$335,$K$4:$K$335=AW12),36))))))</f>
        <v>0</v>
      </c>
      <c r="CD12" s="158" t="str" cm="1">
        <f t="array" ref="CD12">IF(ISBLANK(AW12),"0",IF($AZ12&lt;3,"0",_xlfn.CEILING.MATH(AY12/الفرضيات!$H$4*(1+MAX(_xlfn.CHOOSECOLS(_xlfn._xlws.FILTER($I$4:$AT$335,$K$4:$K$335=AW12),36))))))</f>
        <v>0</v>
      </c>
      <c r="CE12" s="158">
        <f>IFERROR(MAX(0,((BG12+BO12+BW12)*(1+AS12+AR12)+(BH12+BI12+BJ12+BL12+BP12+BQ12+BR12+BT12+BX12+BY12+BZ12+CB12)*(1+AS12))*(1+ VLOOKUP(AQ12,الفرضيات!$N$1:$O$11,2,0))-AH12),0)</f>
        <v>0</v>
      </c>
      <c r="CF12" s="158">
        <f t="shared" si="16"/>
        <v>0</v>
      </c>
      <c r="CG12" s="158" cm="1">
        <f t="array" ref="CG12">IFERROR(MAX(0,MAX(BM12,BU12,CC12)*(1+VLOOKUP(MAX(_xlfn.CHOOSECOLS(_xlfn._xlws.FILTER($I$4:$AT$335,$K$4:$K$335=AW12),35)),الفرضيات!$N$2:$O$11,2,0))-BA12),0)</f>
        <v>0</v>
      </c>
      <c r="CH12" s="158" cm="1">
        <f t="array" ref="CH12">IFERROR(MAX(0,MAX(BN12,BV12,CD12)*(1+VLOOKUP(MAX(_xlfn.CHOOSECOLS(_xlfn._xlws.FILTER($I$4:$AT$335,$K$4:$K$335=AW12),35)),الفرضيات!$N$2:$O$11,2,0))-BB12),0)</f>
        <v>0</v>
      </c>
    </row>
    <row r="13" spans="2:90" ht="24.75" thickBot="1" x14ac:dyDescent="0.3">
      <c r="I13" s="10"/>
      <c r="J13" s="10"/>
      <c r="K13" s="10"/>
      <c r="L13" s="10"/>
      <c r="M13" s="10"/>
      <c r="N13" s="10"/>
      <c r="O13" s="10"/>
      <c r="P13" s="10"/>
      <c r="Q13" s="10"/>
      <c r="R13" s="10"/>
      <c r="S13" s="10"/>
      <c r="T13" s="114"/>
      <c r="U13" s="114"/>
      <c r="V13" s="114"/>
      <c r="W13" s="10"/>
      <c r="X13" s="10"/>
      <c r="Y13" s="10"/>
      <c r="Z13" s="10"/>
      <c r="AA13" s="10"/>
      <c r="AB13" s="10"/>
      <c r="AC13" s="10"/>
      <c r="AD13" s="10"/>
      <c r="AE13" s="10"/>
      <c r="AF13" s="10"/>
      <c r="AG13" s="10"/>
      <c r="AH13" s="10"/>
      <c r="AI13" s="10"/>
      <c r="AJ13" s="10"/>
      <c r="AK13" s="10"/>
      <c r="AL13" s="10"/>
      <c r="AM13" s="10"/>
      <c r="AN13" s="10"/>
      <c r="AO13" s="10"/>
      <c r="AP13" s="10"/>
      <c r="AQ13" s="111" t="str">
        <f t="shared" si="0"/>
        <v/>
      </c>
      <c r="AR13" s="114" t="str">
        <f>IF(AQ13="","",(LOOKUP(SUM(N13:O13),الفرضيات!$R$2:$R$9, الفرضيات!$S$2:$S$9)))</f>
        <v/>
      </c>
      <c r="AS13" s="114" t="str">
        <f>IF(ISBLANK(L13),"",الفرضيات!$L$2)</f>
        <v/>
      </c>
      <c r="AT13" s="10"/>
      <c r="AU13" s="142"/>
      <c r="AV13" s="10"/>
      <c r="AW13" s="10"/>
      <c r="AX13" s="10"/>
      <c r="AY13" s="10"/>
      <c r="AZ13" s="10"/>
      <c r="BA13" s="10"/>
      <c r="BB13" s="10"/>
      <c r="BC13" s="10"/>
      <c r="BD13" s="10"/>
      <c r="BE13" s="10"/>
      <c r="BF13" s="142"/>
      <c r="BG13" s="158" t="str">
        <f>IF(ISBLANK(L13),"0",T13*(R13-AG13)/الفرضيات!$H$2*(1+AR13))</f>
        <v>0</v>
      </c>
      <c r="BH13" s="158" t="str">
        <f t="shared" si="1"/>
        <v>0</v>
      </c>
      <c r="BI13" s="158" t="str">
        <f t="shared" si="2"/>
        <v>0</v>
      </c>
      <c r="BJ13" s="158" t="str">
        <f t="shared" si="3"/>
        <v>0</v>
      </c>
      <c r="BK13" s="158" t="str">
        <f t="shared" si="4"/>
        <v>0</v>
      </c>
      <c r="BL13" s="158" t="str">
        <f t="shared" si="5"/>
        <v>0</v>
      </c>
      <c r="BM13" s="158" t="str" cm="1">
        <f t="array" ref="BM13">IF(ISBLANK(AW13),"0",_xlfn.CEILING.MATH(AX13/الفرضيات!$H$3*(1+MAX(_xlfn.CHOOSECOLS(_xlfn._xlws.FILTER($I$4:$AT$335,$K$4:$K$335=AW13),36)))))</f>
        <v>0</v>
      </c>
      <c r="BN13" s="158" t="str" cm="1">
        <f t="array" ref="BN13">IF(ISBLANK(AW13),"0",_xlfn.CEILING.MATH(AY13/الفرضيات!$H$4*(1+MAX(_xlfn.CHOOSECOLS(_xlfn._xlws.FILTER($I$4:$AT$335,$K$4:$K$335=AW13),36)))))</f>
        <v>0</v>
      </c>
      <c r="BO13" s="158" t="str">
        <f>IF(ISBLANK(L13),"0",IF(S13&lt;2,"0",(U13*(R13-AG13)/الفرضيات!$H$2*(1+AR13))))</f>
        <v>0</v>
      </c>
      <c r="BP13" s="158" t="str">
        <f t="shared" si="6"/>
        <v>0</v>
      </c>
      <c r="BQ13" s="158" t="str">
        <f t="shared" si="7"/>
        <v>0</v>
      </c>
      <c r="BR13" s="158" t="str">
        <f t="shared" si="8"/>
        <v>0</v>
      </c>
      <c r="BS13" s="158" t="str">
        <f t="shared" si="9"/>
        <v>0</v>
      </c>
      <c r="BT13" s="158" t="str">
        <f t="shared" si="10"/>
        <v>0</v>
      </c>
      <c r="BU13" s="158" t="str" cm="1">
        <f t="array" ref="BU13">IF(ISBLANK(AW13),"0",IF($AZ13&lt;2,"0",_xlfn.CEILING.MATH(AX13/الفرضيات!$H$3*(1+MAX(_xlfn.CHOOSECOLS(_xlfn._xlws.FILTER($I$4:$AT$335,$K$4:$K$335=AW13),36))))))</f>
        <v>0</v>
      </c>
      <c r="BV13" s="158" t="str" cm="1">
        <f t="array" ref="BV13">IF(ISBLANK(AW13),"0",IF($AZ13&lt;2,"0",_xlfn.CEILING.MATH(AY13/الفرضيات!$H$4*(1+MAX(_xlfn.CHOOSECOLS(_xlfn._xlws.FILTER($I$4:$AT$335,$K$4:$K$335=AW13),36))))))</f>
        <v>0</v>
      </c>
      <c r="BW13" s="158" t="str">
        <f>IF(ISBLANK(L13),"0",IF(S13&lt;3,"0",(V13*(R13-AG13)/الفرضيات!$H$2*(1+AR13))))</f>
        <v>0</v>
      </c>
      <c r="BX13" s="158" t="str">
        <f t="shared" si="11"/>
        <v>0</v>
      </c>
      <c r="BY13" s="158" t="str">
        <f t="shared" si="12"/>
        <v>0</v>
      </c>
      <c r="BZ13" s="158" t="str">
        <f t="shared" si="13"/>
        <v>0</v>
      </c>
      <c r="CA13" s="158" t="str">
        <f t="shared" si="14"/>
        <v>0</v>
      </c>
      <c r="CB13" s="158" t="str">
        <f t="shared" si="15"/>
        <v>0</v>
      </c>
      <c r="CC13" s="158" t="str" cm="1">
        <f t="array" ref="CC13">IF(ISBLANK(AW13),"0",IF($AZ13&lt;3,"0",_xlfn.CEILING.MATH(AX13/الفرضيات!$H$3*(1+MAX(_xlfn.CHOOSECOLS(_xlfn._xlws.FILTER($I$4:$AT$335,$K$4:$K$335=AW13),36))))))</f>
        <v>0</v>
      </c>
      <c r="CD13" s="158" t="str" cm="1">
        <f t="array" ref="CD13">IF(ISBLANK(AW13),"0",IF($AZ13&lt;3,"0",_xlfn.CEILING.MATH(AY13/الفرضيات!$H$4*(1+MAX(_xlfn.CHOOSECOLS(_xlfn._xlws.FILTER($I$4:$AT$335,$K$4:$K$335=AW13),36))))))</f>
        <v>0</v>
      </c>
      <c r="CE13" s="158">
        <f>IFERROR(MAX(0,((BG13+BO13+BW13)*(1+AS13+AR13)+(BH13+BI13+BJ13+BL13+BP13+BQ13+BR13+BT13+BX13+BY13+BZ13+CB13)*(1+AS13))*(1+ VLOOKUP(AQ13,الفرضيات!$N$1:$O$11,2,0))-AH13),0)</f>
        <v>0</v>
      </c>
      <c r="CF13" s="158">
        <f t="shared" si="16"/>
        <v>0</v>
      </c>
      <c r="CG13" s="158" cm="1">
        <f t="array" ref="CG13">IFERROR(MAX(0,MAX(BM13,BU13,CC13)*(1+VLOOKUP(MAX(_xlfn.CHOOSECOLS(_xlfn._xlws.FILTER($I$4:$AT$335,$K$4:$K$335=AW13),35)),الفرضيات!$N$2:$O$11,2,0))-BA13),0)</f>
        <v>0</v>
      </c>
      <c r="CH13" s="158" cm="1">
        <f t="array" ref="CH13">IFERROR(MAX(0,MAX(BN13,BV13,CD13)*(1+VLOOKUP(MAX(_xlfn.CHOOSECOLS(_xlfn._xlws.FILTER($I$4:$AT$335,$K$4:$K$335=AW13),35)),الفرضيات!$N$2:$O$11,2,0))-BB13),0)</f>
        <v>0</v>
      </c>
    </row>
    <row r="14" spans="2:90" ht="24.75" thickBot="1" x14ac:dyDescent="0.3">
      <c r="B14" s="56"/>
      <c r="C14" s="56"/>
      <c r="D14" s="56"/>
      <c r="I14" s="10"/>
      <c r="J14" s="10"/>
      <c r="K14" s="10"/>
      <c r="L14" s="10"/>
      <c r="M14" s="10"/>
      <c r="N14" s="10"/>
      <c r="O14" s="10"/>
      <c r="P14" s="10"/>
      <c r="Q14" s="10"/>
      <c r="R14" s="10"/>
      <c r="S14" s="10"/>
      <c r="T14" s="114"/>
      <c r="U14" s="114"/>
      <c r="V14" s="114"/>
      <c r="W14" s="10"/>
      <c r="X14" s="10"/>
      <c r="Y14" s="10"/>
      <c r="Z14" s="10"/>
      <c r="AA14" s="10"/>
      <c r="AB14" s="10"/>
      <c r="AC14" s="10"/>
      <c r="AD14" s="10"/>
      <c r="AE14" s="10"/>
      <c r="AF14" s="10"/>
      <c r="AG14" s="10"/>
      <c r="AH14" s="10"/>
      <c r="AI14" s="10"/>
      <c r="AJ14" s="10"/>
      <c r="AK14" s="10"/>
      <c r="AL14" s="10"/>
      <c r="AM14" s="10"/>
      <c r="AN14" s="10"/>
      <c r="AO14" s="10"/>
      <c r="AP14" s="10"/>
      <c r="AQ14" s="111" t="str">
        <f t="shared" si="0"/>
        <v/>
      </c>
      <c r="AR14" s="114" t="str">
        <f>IF(AQ14="","",(LOOKUP(SUM(N14:O14),الفرضيات!$R$2:$R$9, الفرضيات!$S$2:$S$9)))</f>
        <v/>
      </c>
      <c r="AS14" s="114" t="str">
        <f>IF(ISBLANK(L14),"",الفرضيات!$L$2)</f>
        <v/>
      </c>
      <c r="AT14" s="10"/>
      <c r="AU14" s="142"/>
      <c r="AV14" s="10"/>
      <c r="AW14" s="10"/>
      <c r="AX14" s="10"/>
      <c r="AY14" s="10"/>
      <c r="AZ14" s="10"/>
      <c r="BA14" s="10"/>
      <c r="BB14" s="10"/>
      <c r="BC14" s="10"/>
      <c r="BD14" s="10"/>
      <c r="BE14" s="10"/>
      <c r="BF14" s="142"/>
      <c r="BG14" s="158" t="str">
        <f>IF(ISBLANK(L14),"0",T14*(R14-AG14)/الفرضيات!$H$2*(1+AR14))</f>
        <v>0</v>
      </c>
      <c r="BH14" s="158" t="str">
        <f t="shared" si="1"/>
        <v>0</v>
      </c>
      <c r="BI14" s="158" t="str">
        <f t="shared" si="2"/>
        <v>0</v>
      </c>
      <c r="BJ14" s="158" t="str">
        <f t="shared" si="3"/>
        <v>0</v>
      </c>
      <c r="BK14" s="158" t="str">
        <f t="shared" si="4"/>
        <v>0</v>
      </c>
      <c r="BL14" s="158" t="str">
        <f t="shared" si="5"/>
        <v>0</v>
      </c>
      <c r="BM14" s="158" t="str" cm="1">
        <f t="array" ref="BM14">IF(ISBLANK(AW14),"0",_xlfn.CEILING.MATH(AX14/الفرضيات!$H$3*(1+MAX(_xlfn.CHOOSECOLS(_xlfn._xlws.FILTER($I$4:$AT$335,$K$4:$K$335=AW14),36)))))</f>
        <v>0</v>
      </c>
      <c r="BN14" s="158" t="str" cm="1">
        <f t="array" ref="BN14">IF(ISBLANK(AW14),"0",_xlfn.CEILING.MATH(AY14/الفرضيات!$H$4*(1+MAX(_xlfn.CHOOSECOLS(_xlfn._xlws.FILTER($I$4:$AT$335,$K$4:$K$335=AW14),36)))))</f>
        <v>0</v>
      </c>
      <c r="BO14" s="158" t="str">
        <f>IF(ISBLANK(L14),"0",IF(S14&lt;2,"0",(U14*(R14-AG14)/الفرضيات!$H$2*(1+AR14))))</f>
        <v>0</v>
      </c>
      <c r="BP14" s="158" t="str">
        <f t="shared" si="6"/>
        <v>0</v>
      </c>
      <c r="BQ14" s="158" t="str">
        <f t="shared" si="7"/>
        <v>0</v>
      </c>
      <c r="BR14" s="158" t="str">
        <f t="shared" si="8"/>
        <v>0</v>
      </c>
      <c r="BS14" s="158" t="str">
        <f t="shared" si="9"/>
        <v>0</v>
      </c>
      <c r="BT14" s="158" t="str">
        <f t="shared" si="10"/>
        <v>0</v>
      </c>
      <c r="BU14" s="158" t="str" cm="1">
        <f t="array" ref="BU14">IF(ISBLANK(AW14),"0",IF($AZ14&lt;2,"0",_xlfn.CEILING.MATH(AX14/الفرضيات!$H$3*(1+MAX(_xlfn.CHOOSECOLS(_xlfn._xlws.FILTER($I$4:$AT$335,$K$4:$K$335=AW14),36))))))</f>
        <v>0</v>
      </c>
      <c r="BV14" s="158" t="str" cm="1">
        <f t="array" ref="BV14">IF(ISBLANK(AW14),"0",IF($AZ14&lt;2,"0",_xlfn.CEILING.MATH(AY14/الفرضيات!$H$4*(1+MAX(_xlfn.CHOOSECOLS(_xlfn._xlws.FILTER($I$4:$AT$335,$K$4:$K$335=AW14),36))))))</f>
        <v>0</v>
      </c>
      <c r="BW14" s="158" t="str">
        <f>IF(ISBLANK(L14),"0",IF(S14&lt;3,"0",(V14*(R14-AG14)/الفرضيات!$H$2*(1+AR14))))</f>
        <v>0</v>
      </c>
      <c r="BX14" s="158" t="str">
        <f t="shared" si="11"/>
        <v>0</v>
      </c>
      <c r="BY14" s="158" t="str">
        <f t="shared" si="12"/>
        <v>0</v>
      </c>
      <c r="BZ14" s="158" t="str">
        <f t="shared" si="13"/>
        <v>0</v>
      </c>
      <c r="CA14" s="158" t="str">
        <f t="shared" si="14"/>
        <v>0</v>
      </c>
      <c r="CB14" s="158" t="str">
        <f t="shared" si="15"/>
        <v>0</v>
      </c>
      <c r="CC14" s="158" t="str" cm="1">
        <f t="array" ref="CC14">IF(ISBLANK(AW14),"0",IF($AZ14&lt;3,"0",_xlfn.CEILING.MATH(AX14/الفرضيات!$H$3*(1+MAX(_xlfn.CHOOSECOLS(_xlfn._xlws.FILTER($I$4:$AT$335,$K$4:$K$335=AW14),36))))))</f>
        <v>0</v>
      </c>
      <c r="CD14" s="158" t="str" cm="1">
        <f t="array" ref="CD14">IF(ISBLANK(AW14),"0",IF($AZ14&lt;3,"0",_xlfn.CEILING.MATH(AY14/الفرضيات!$H$4*(1+MAX(_xlfn.CHOOSECOLS(_xlfn._xlws.FILTER($I$4:$AT$335,$K$4:$K$335=AW14),36))))))</f>
        <v>0</v>
      </c>
      <c r="CE14" s="158">
        <f>IFERROR(MAX(0,((BG14+BO14+BW14)*(1+AS14+AR14)+(BH14+BI14+BJ14+BL14+BP14+BQ14+BR14+BT14+BX14+BY14+BZ14+CB14)*(1+AS14))*(1+ VLOOKUP(AQ14,الفرضيات!$N$1:$O$11,2,0))-AH14),0)</f>
        <v>0</v>
      </c>
      <c r="CF14" s="158">
        <f t="shared" si="16"/>
        <v>0</v>
      </c>
      <c r="CG14" s="158" cm="1">
        <f t="array" ref="CG14">IFERROR(MAX(0,MAX(BM14,BU14,CC14)*(1+VLOOKUP(MAX(_xlfn.CHOOSECOLS(_xlfn._xlws.FILTER($I$4:$AT$335,$K$4:$K$335=AW14),35)),الفرضيات!$N$2:$O$11,2,0))-BA14),0)</f>
        <v>0</v>
      </c>
      <c r="CH14" s="158" cm="1">
        <f t="array" ref="CH14">IFERROR(MAX(0,MAX(BN14,BV14,CD14)*(1+VLOOKUP(MAX(_xlfn.CHOOSECOLS(_xlfn._xlws.FILTER($I$4:$AT$335,$K$4:$K$335=AW14),35)),الفرضيات!$N$2:$O$11,2,0))-BB14),0)</f>
        <v>0</v>
      </c>
    </row>
    <row r="15" spans="2:90" ht="24.75" thickBot="1" x14ac:dyDescent="0.3">
      <c r="B15" s="56"/>
      <c r="C15" s="56"/>
      <c r="D15" s="56"/>
      <c r="I15" s="10"/>
      <c r="J15" s="10"/>
      <c r="K15" s="10"/>
      <c r="L15" s="10"/>
      <c r="M15" s="10"/>
      <c r="N15" s="10"/>
      <c r="O15" s="10"/>
      <c r="P15" s="10"/>
      <c r="Q15" s="10"/>
      <c r="R15" s="10"/>
      <c r="S15" s="10"/>
      <c r="T15" s="114"/>
      <c r="U15" s="114"/>
      <c r="V15" s="114"/>
      <c r="W15" s="10"/>
      <c r="X15" s="10"/>
      <c r="Y15" s="10"/>
      <c r="Z15" s="10"/>
      <c r="AA15" s="10"/>
      <c r="AB15" s="10"/>
      <c r="AC15" s="10"/>
      <c r="AD15" s="10"/>
      <c r="AE15" s="10"/>
      <c r="AF15" s="10"/>
      <c r="AG15" s="10"/>
      <c r="AH15" s="10"/>
      <c r="AI15" s="10"/>
      <c r="AJ15" s="10"/>
      <c r="AK15" s="10"/>
      <c r="AL15" s="10"/>
      <c r="AM15" s="10"/>
      <c r="AN15" s="10"/>
      <c r="AO15" s="10"/>
      <c r="AP15" s="10"/>
      <c r="AQ15" s="111" t="str">
        <f t="shared" si="0"/>
        <v/>
      </c>
      <c r="AR15" s="114" t="str">
        <f>IF(AQ15="","",(LOOKUP(SUM(N15:O15),الفرضيات!$R$2:$R$9, الفرضيات!$S$2:$S$9)))</f>
        <v/>
      </c>
      <c r="AS15" s="114" t="str">
        <f>IF(ISBLANK(L15),"",الفرضيات!$L$2)</f>
        <v/>
      </c>
      <c r="AT15" s="10"/>
      <c r="AU15" s="142"/>
      <c r="AV15" s="10"/>
      <c r="AW15" s="10"/>
      <c r="AX15" s="10"/>
      <c r="AY15" s="10"/>
      <c r="AZ15" s="10"/>
      <c r="BA15" s="10"/>
      <c r="BB15" s="10"/>
      <c r="BC15" s="10"/>
      <c r="BD15" s="10"/>
      <c r="BE15" s="10"/>
      <c r="BF15" s="142"/>
      <c r="BG15" s="158" t="str">
        <f>IF(ISBLANK(L15),"0",T15*(R15-AG15)/الفرضيات!$H$2*(1+AR15))</f>
        <v>0</v>
      </c>
      <c r="BH15" s="158" t="str">
        <f t="shared" si="1"/>
        <v>0</v>
      </c>
      <c r="BI15" s="158" t="str">
        <f t="shared" si="2"/>
        <v>0</v>
      </c>
      <c r="BJ15" s="158" t="str">
        <f t="shared" si="3"/>
        <v>0</v>
      </c>
      <c r="BK15" s="158" t="str">
        <f t="shared" si="4"/>
        <v>0</v>
      </c>
      <c r="BL15" s="158" t="str">
        <f t="shared" si="5"/>
        <v>0</v>
      </c>
      <c r="BM15" s="158" t="str" cm="1">
        <f t="array" ref="BM15">IF(ISBLANK(AW15),"0",_xlfn.CEILING.MATH(AX15/الفرضيات!$H$3*(1+MAX(_xlfn.CHOOSECOLS(_xlfn._xlws.FILTER($I$4:$AT$335,$K$4:$K$335=AW15),36)))))</f>
        <v>0</v>
      </c>
      <c r="BN15" s="158" t="str" cm="1">
        <f t="array" ref="BN15">IF(ISBLANK(AW15),"0",_xlfn.CEILING.MATH(AY15/الفرضيات!$H$4*(1+MAX(_xlfn.CHOOSECOLS(_xlfn._xlws.FILTER($I$4:$AT$335,$K$4:$K$335=AW15),36)))))</f>
        <v>0</v>
      </c>
      <c r="BO15" s="158" t="str">
        <f>IF(ISBLANK(L15),"0",IF(S15&lt;2,"0",(U15*(R15-AG15)/الفرضيات!$H$2*(1+AR15))))</f>
        <v>0</v>
      </c>
      <c r="BP15" s="158" t="str">
        <f t="shared" si="6"/>
        <v>0</v>
      </c>
      <c r="BQ15" s="158" t="str">
        <f t="shared" si="7"/>
        <v>0</v>
      </c>
      <c r="BR15" s="158" t="str">
        <f t="shared" si="8"/>
        <v>0</v>
      </c>
      <c r="BS15" s="158" t="str">
        <f t="shared" si="9"/>
        <v>0</v>
      </c>
      <c r="BT15" s="158" t="str">
        <f t="shared" si="10"/>
        <v>0</v>
      </c>
      <c r="BU15" s="158" t="str" cm="1">
        <f t="array" ref="BU15">IF(ISBLANK(AW15),"0",IF($AZ15&lt;2,"0",_xlfn.CEILING.MATH(AX15/الفرضيات!$H$3*(1+MAX(_xlfn.CHOOSECOLS(_xlfn._xlws.FILTER($I$4:$AT$335,$K$4:$K$335=AW15),36))))))</f>
        <v>0</v>
      </c>
      <c r="BV15" s="158" t="str" cm="1">
        <f t="array" ref="BV15">IF(ISBLANK(AW15),"0",IF($AZ15&lt;2,"0",_xlfn.CEILING.MATH(AY15/الفرضيات!$H$4*(1+MAX(_xlfn.CHOOSECOLS(_xlfn._xlws.FILTER($I$4:$AT$335,$K$4:$K$335=AW15),36))))))</f>
        <v>0</v>
      </c>
      <c r="BW15" s="158" t="str">
        <f>IF(ISBLANK(L15),"0",IF(S15&lt;3,"0",(V15*(R15-AG15)/الفرضيات!$H$2*(1+AR15))))</f>
        <v>0</v>
      </c>
      <c r="BX15" s="158" t="str">
        <f t="shared" si="11"/>
        <v>0</v>
      </c>
      <c r="BY15" s="158" t="str">
        <f t="shared" si="12"/>
        <v>0</v>
      </c>
      <c r="BZ15" s="158" t="str">
        <f t="shared" si="13"/>
        <v>0</v>
      </c>
      <c r="CA15" s="158" t="str">
        <f t="shared" si="14"/>
        <v>0</v>
      </c>
      <c r="CB15" s="158" t="str">
        <f t="shared" si="15"/>
        <v>0</v>
      </c>
      <c r="CC15" s="158" t="str" cm="1">
        <f t="array" ref="CC15">IF(ISBLANK(AW15),"0",IF($AZ15&lt;3,"0",_xlfn.CEILING.MATH(AX15/الفرضيات!$H$3*(1+MAX(_xlfn.CHOOSECOLS(_xlfn._xlws.FILTER($I$4:$AT$335,$K$4:$K$335=AW15),36))))))</f>
        <v>0</v>
      </c>
      <c r="CD15" s="158" t="str" cm="1">
        <f t="array" ref="CD15">IF(ISBLANK(AW15),"0",IF($AZ15&lt;3,"0",_xlfn.CEILING.MATH(AY15/الفرضيات!$H$4*(1+MAX(_xlfn.CHOOSECOLS(_xlfn._xlws.FILTER($I$4:$AT$335,$K$4:$K$335=AW15),36))))))</f>
        <v>0</v>
      </c>
      <c r="CE15" s="158">
        <f>IFERROR(MAX(0,((BG15+BO15+BW15)*(1+AS15+AR15)+(BH15+BI15+BJ15+BL15+BP15+BQ15+BR15+BT15+BX15+BY15+BZ15+CB15)*(1+AS15))*(1+ VLOOKUP(AQ15,الفرضيات!$N$1:$O$11,2,0))-AH15),0)</f>
        <v>0</v>
      </c>
      <c r="CF15" s="158">
        <f t="shared" si="16"/>
        <v>0</v>
      </c>
      <c r="CG15" s="158" cm="1">
        <f t="array" ref="CG15">IFERROR(MAX(0,MAX(BM15,BU15,CC15)*(1+VLOOKUP(MAX(_xlfn.CHOOSECOLS(_xlfn._xlws.FILTER($I$4:$AT$335,$K$4:$K$335=AW15),35)),الفرضيات!$N$2:$O$11,2,0))-BA15),0)</f>
        <v>0</v>
      </c>
      <c r="CH15" s="158" cm="1">
        <f t="array" ref="CH15">IFERROR(MAX(0,MAX(BN15,BV15,CD15)*(1+VLOOKUP(MAX(_xlfn.CHOOSECOLS(_xlfn._xlws.FILTER($I$4:$AT$335,$K$4:$K$335=AW15),35)),الفرضيات!$N$2:$O$11,2,0))-BB15),0)</f>
        <v>0</v>
      </c>
    </row>
    <row r="16" spans="2:90" ht="24.75" thickBot="1" x14ac:dyDescent="0.3">
      <c r="B16" s="56"/>
      <c r="C16" s="56"/>
      <c r="D16" s="56"/>
      <c r="I16" s="10"/>
      <c r="J16" s="10"/>
      <c r="K16" s="10"/>
      <c r="L16" s="10"/>
      <c r="M16" s="10"/>
      <c r="N16" s="10"/>
      <c r="O16" s="10"/>
      <c r="P16" s="10"/>
      <c r="Q16" s="10"/>
      <c r="R16" s="10"/>
      <c r="S16" s="10"/>
      <c r="T16" s="114"/>
      <c r="U16" s="114"/>
      <c r="V16" s="114"/>
      <c r="W16" s="10"/>
      <c r="X16" s="10"/>
      <c r="Y16" s="10"/>
      <c r="Z16" s="10"/>
      <c r="AA16" s="10"/>
      <c r="AB16" s="10"/>
      <c r="AC16" s="10"/>
      <c r="AD16" s="10"/>
      <c r="AE16" s="10"/>
      <c r="AF16" s="10"/>
      <c r="AG16" s="10"/>
      <c r="AH16" s="10"/>
      <c r="AI16" s="10"/>
      <c r="AJ16" s="10"/>
      <c r="AK16" s="10"/>
      <c r="AL16" s="10"/>
      <c r="AM16" s="10"/>
      <c r="AN16" s="10"/>
      <c r="AO16" s="10"/>
      <c r="AP16" s="10"/>
      <c r="AQ16" s="111" t="str">
        <f t="shared" si="0"/>
        <v/>
      </c>
      <c r="AR16" s="114" t="str">
        <f>IF(AQ16="","",(LOOKUP(SUM(N16:O16),الفرضيات!$R$2:$R$9, الفرضيات!$S$2:$S$9)))</f>
        <v/>
      </c>
      <c r="AS16" s="114" t="str">
        <f>IF(ISBLANK(L16),"",الفرضيات!$L$2)</f>
        <v/>
      </c>
      <c r="AT16" s="10"/>
      <c r="AU16" s="142"/>
      <c r="AV16" s="10"/>
      <c r="AW16" s="10"/>
      <c r="AX16" s="10"/>
      <c r="AY16" s="10"/>
      <c r="AZ16" s="10"/>
      <c r="BA16" s="10"/>
      <c r="BB16" s="10"/>
      <c r="BC16" s="10"/>
      <c r="BD16" s="10"/>
      <c r="BE16" s="10"/>
      <c r="BF16" s="142"/>
      <c r="BG16" s="158" t="str">
        <f>IF(ISBLANK(L16),"0",T16*(R16-AG16)/الفرضيات!$H$2*(1+AR16))</f>
        <v>0</v>
      </c>
      <c r="BH16" s="158" t="str">
        <f t="shared" si="1"/>
        <v>0</v>
      </c>
      <c r="BI16" s="158" t="str">
        <f t="shared" si="2"/>
        <v>0</v>
      </c>
      <c r="BJ16" s="158" t="str">
        <f t="shared" si="3"/>
        <v>0</v>
      </c>
      <c r="BK16" s="158" t="str">
        <f t="shared" si="4"/>
        <v>0</v>
      </c>
      <c r="BL16" s="158" t="str">
        <f t="shared" si="5"/>
        <v>0</v>
      </c>
      <c r="BM16" s="158" t="str" cm="1">
        <f t="array" ref="BM16">IF(ISBLANK(AW16),"0",_xlfn.CEILING.MATH(AX16/الفرضيات!$H$3*(1+MAX(_xlfn.CHOOSECOLS(_xlfn._xlws.FILTER($I$4:$AT$335,$K$4:$K$335=AW16),36)))))</f>
        <v>0</v>
      </c>
      <c r="BN16" s="158" t="str" cm="1">
        <f t="array" ref="BN16">IF(ISBLANK(AW16),"0",_xlfn.CEILING.MATH(AY16/الفرضيات!$H$4*(1+MAX(_xlfn.CHOOSECOLS(_xlfn._xlws.FILTER($I$4:$AT$335,$K$4:$K$335=AW16),36)))))</f>
        <v>0</v>
      </c>
      <c r="BO16" s="158" t="str">
        <f>IF(ISBLANK(L16),"0",IF(S16&lt;2,"0",(U16*(R16-AG16)/الفرضيات!$H$2*(1+AR16))))</f>
        <v>0</v>
      </c>
      <c r="BP16" s="158" t="str">
        <f t="shared" si="6"/>
        <v>0</v>
      </c>
      <c r="BQ16" s="158" t="str">
        <f t="shared" si="7"/>
        <v>0</v>
      </c>
      <c r="BR16" s="158" t="str">
        <f t="shared" si="8"/>
        <v>0</v>
      </c>
      <c r="BS16" s="158" t="str">
        <f t="shared" si="9"/>
        <v>0</v>
      </c>
      <c r="BT16" s="158" t="str">
        <f t="shared" si="10"/>
        <v>0</v>
      </c>
      <c r="BU16" s="158" t="str" cm="1">
        <f t="array" ref="BU16">IF(ISBLANK(AW16),"0",IF($AZ16&lt;2,"0",_xlfn.CEILING.MATH(AX16/الفرضيات!$H$3*(1+MAX(_xlfn.CHOOSECOLS(_xlfn._xlws.FILTER($I$4:$AT$335,$K$4:$K$335=AW16),36))))))</f>
        <v>0</v>
      </c>
      <c r="BV16" s="158" t="str" cm="1">
        <f t="array" ref="BV16">IF(ISBLANK(AW16),"0",IF($AZ16&lt;2,"0",_xlfn.CEILING.MATH(AY16/الفرضيات!$H$4*(1+MAX(_xlfn.CHOOSECOLS(_xlfn._xlws.FILTER($I$4:$AT$335,$K$4:$K$335=AW16),36))))))</f>
        <v>0</v>
      </c>
      <c r="BW16" s="158" t="str">
        <f>IF(ISBLANK(L16),"0",IF(S16&lt;3,"0",(V16*(R16-AG16)/الفرضيات!$H$2*(1+AR16))))</f>
        <v>0</v>
      </c>
      <c r="BX16" s="158" t="str">
        <f t="shared" si="11"/>
        <v>0</v>
      </c>
      <c r="BY16" s="158" t="str">
        <f t="shared" si="12"/>
        <v>0</v>
      </c>
      <c r="BZ16" s="158" t="str">
        <f t="shared" si="13"/>
        <v>0</v>
      </c>
      <c r="CA16" s="158" t="str">
        <f t="shared" si="14"/>
        <v>0</v>
      </c>
      <c r="CB16" s="158" t="str">
        <f t="shared" si="15"/>
        <v>0</v>
      </c>
      <c r="CC16" s="158" t="str" cm="1">
        <f t="array" ref="CC16">IF(ISBLANK(AW16),"0",IF($AZ16&lt;3,"0",_xlfn.CEILING.MATH(AX16/الفرضيات!$H$3*(1+MAX(_xlfn.CHOOSECOLS(_xlfn._xlws.FILTER($I$4:$AT$335,$K$4:$K$335=AW16),36))))))</f>
        <v>0</v>
      </c>
      <c r="CD16" s="158" t="str" cm="1">
        <f t="array" ref="CD16">IF(ISBLANK(AW16),"0",IF($AZ16&lt;3,"0",_xlfn.CEILING.MATH(AY16/الفرضيات!$H$4*(1+MAX(_xlfn.CHOOSECOLS(_xlfn._xlws.FILTER($I$4:$AT$335,$K$4:$K$335=AW16),36))))))</f>
        <v>0</v>
      </c>
      <c r="CE16" s="158">
        <f>IFERROR(MAX(0,((BG16+BO16+BW16)*(1+AS16+AR16)+(BH16+BI16+BJ16+BL16+BP16+BQ16+BR16+BT16+BX16+BY16+BZ16+CB16)*(1+AS16))*(1+ VLOOKUP(AQ16,الفرضيات!$N$1:$O$11,2,0))-AH16),0)</f>
        <v>0</v>
      </c>
      <c r="CF16" s="158">
        <f t="shared" si="16"/>
        <v>0</v>
      </c>
      <c r="CG16" s="158" cm="1">
        <f t="array" ref="CG16">IFERROR(MAX(0,MAX(BM16,BU16,CC16)*(1+VLOOKUP(MAX(_xlfn.CHOOSECOLS(_xlfn._xlws.FILTER($I$4:$AT$335,$K$4:$K$335=AW16),35)),الفرضيات!$N$2:$O$11,2,0))-BA16),0)</f>
        <v>0</v>
      </c>
      <c r="CH16" s="158" cm="1">
        <f t="array" ref="CH16">IFERROR(MAX(0,MAX(BN16,BV16,CD16)*(1+VLOOKUP(MAX(_xlfn.CHOOSECOLS(_xlfn._xlws.FILTER($I$4:$AT$335,$K$4:$K$335=AW16),35)),الفرضيات!$N$2:$O$11,2,0))-BB16),0)</f>
        <v>0</v>
      </c>
    </row>
    <row r="17" spans="2:86" ht="24.75" thickBot="1" x14ac:dyDescent="0.3">
      <c r="B17" s="56"/>
      <c r="C17" s="56"/>
      <c r="D17" s="56"/>
      <c r="I17" s="10"/>
      <c r="J17" s="10"/>
      <c r="K17" s="10"/>
      <c r="L17" s="10"/>
      <c r="M17" s="10"/>
      <c r="N17" s="10"/>
      <c r="O17" s="10"/>
      <c r="P17" s="10"/>
      <c r="Q17" s="10"/>
      <c r="R17" s="10"/>
      <c r="S17" s="10"/>
      <c r="T17" s="114"/>
      <c r="U17" s="114"/>
      <c r="V17" s="114"/>
      <c r="W17" s="10"/>
      <c r="X17" s="10"/>
      <c r="Y17" s="10"/>
      <c r="Z17" s="10"/>
      <c r="AA17" s="10"/>
      <c r="AB17" s="10"/>
      <c r="AC17" s="10"/>
      <c r="AD17" s="10"/>
      <c r="AE17" s="10"/>
      <c r="AF17" s="10"/>
      <c r="AG17" s="10"/>
      <c r="AH17" s="10"/>
      <c r="AI17" s="10"/>
      <c r="AJ17" s="10"/>
      <c r="AK17" s="10"/>
      <c r="AL17" s="10"/>
      <c r="AM17" s="10"/>
      <c r="AN17" s="10"/>
      <c r="AO17" s="10"/>
      <c r="AP17" s="10"/>
      <c r="AQ17" s="111" t="str">
        <f t="shared" si="0"/>
        <v/>
      </c>
      <c r="AR17" s="114" t="str">
        <f>IF(AQ17="","",(LOOKUP(SUM(N17:O17),الفرضيات!$R$2:$R$9, الفرضيات!$S$2:$S$9)))</f>
        <v/>
      </c>
      <c r="AS17" s="114" t="str">
        <f>IF(ISBLANK(L17),"",الفرضيات!$L$2)</f>
        <v/>
      </c>
      <c r="AT17" s="10"/>
      <c r="AU17" s="142"/>
      <c r="AV17" s="10"/>
      <c r="AW17" s="10"/>
      <c r="AX17" s="10"/>
      <c r="AY17" s="10"/>
      <c r="AZ17" s="10"/>
      <c r="BA17" s="10"/>
      <c r="BB17" s="10"/>
      <c r="BC17" s="10"/>
      <c r="BD17" s="10"/>
      <c r="BE17" s="10"/>
      <c r="BF17" s="142"/>
      <c r="BG17" s="158" t="str">
        <f>IF(ISBLANK(L17),"0",T17*(R17-AG17)/الفرضيات!$H$2*(1+AR17))</f>
        <v>0</v>
      </c>
      <c r="BH17" s="158" t="str">
        <f t="shared" si="1"/>
        <v>0</v>
      </c>
      <c r="BI17" s="158" t="str">
        <f t="shared" si="2"/>
        <v>0</v>
      </c>
      <c r="BJ17" s="158" t="str">
        <f t="shared" si="3"/>
        <v>0</v>
      </c>
      <c r="BK17" s="158" t="str">
        <f t="shared" si="4"/>
        <v>0</v>
      </c>
      <c r="BL17" s="158" t="str">
        <f t="shared" si="5"/>
        <v>0</v>
      </c>
      <c r="BM17" s="158" t="str" cm="1">
        <f t="array" ref="BM17">IF(ISBLANK(AW17),"0",_xlfn.CEILING.MATH(AX17/الفرضيات!$H$3*(1+MAX(_xlfn.CHOOSECOLS(_xlfn._xlws.FILTER($I$4:$AT$335,$K$4:$K$335=AW17),36)))))</f>
        <v>0</v>
      </c>
      <c r="BN17" s="158" t="str" cm="1">
        <f t="array" ref="BN17">IF(ISBLANK(AW17),"0",_xlfn.CEILING.MATH(AY17/الفرضيات!$H$4*(1+MAX(_xlfn.CHOOSECOLS(_xlfn._xlws.FILTER($I$4:$AT$335,$K$4:$K$335=AW17),36)))))</f>
        <v>0</v>
      </c>
      <c r="BO17" s="158" t="str">
        <f>IF(ISBLANK(L17),"0",IF(S17&lt;2,"0",(U17*(R17-AG17)/الفرضيات!$H$2*(1+AR17))))</f>
        <v>0</v>
      </c>
      <c r="BP17" s="158" t="str">
        <f t="shared" si="6"/>
        <v>0</v>
      </c>
      <c r="BQ17" s="158" t="str">
        <f t="shared" si="7"/>
        <v>0</v>
      </c>
      <c r="BR17" s="158" t="str">
        <f t="shared" si="8"/>
        <v>0</v>
      </c>
      <c r="BS17" s="158" t="str">
        <f t="shared" si="9"/>
        <v>0</v>
      </c>
      <c r="BT17" s="158" t="str">
        <f t="shared" si="10"/>
        <v>0</v>
      </c>
      <c r="BU17" s="158" t="str" cm="1">
        <f t="array" ref="BU17">IF(ISBLANK(AW17),"0",IF($AZ17&lt;2,"0",_xlfn.CEILING.MATH(AX17/الفرضيات!$H$3*(1+MAX(_xlfn.CHOOSECOLS(_xlfn._xlws.FILTER($I$4:$AT$335,$K$4:$K$335=AW17),36))))))</f>
        <v>0</v>
      </c>
      <c r="BV17" s="158" t="str" cm="1">
        <f t="array" ref="BV17">IF(ISBLANK(AW17),"0",IF($AZ17&lt;2,"0",_xlfn.CEILING.MATH(AY17/الفرضيات!$H$4*(1+MAX(_xlfn.CHOOSECOLS(_xlfn._xlws.FILTER($I$4:$AT$335,$K$4:$K$335=AW17),36))))))</f>
        <v>0</v>
      </c>
      <c r="BW17" s="158" t="str">
        <f>IF(ISBLANK(L17),"0",IF(S17&lt;3,"0",(V17*(R17-AG17)/الفرضيات!$H$2*(1+AR17))))</f>
        <v>0</v>
      </c>
      <c r="BX17" s="158" t="str">
        <f t="shared" si="11"/>
        <v>0</v>
      </c>
      <c r="BY17" s="158" t="str">
        <f t="shared" si="12"/>
        <v>0</v>
      </c>
      <c r="BZ17" s="158" t="str">
        <f t="shared" si="13"/>
        <v>0</v>
      </c>
      <c r="CA17" s="158" t="str">
        <f t="shared" si="14"/>
        <v>0</v>
      </c>
      <c r="CB17" s="158" t="str">
        <f t="shared" si="15"/>
        <v>0</v>
      </c>
      <c r="CC17" s="158" t="str" cm="1">
        <f t="array" ref="CC17">IF(ISBLANK(AW17),"0",IF($AZ17&lt;3,"0",_xlfn.CEILING.MATH(AX17/الفرضيات!$H$3*(1+MAX(_xlfn.CHOOSECOLS(_xlfn._xlws.FILTER($I$4:$AT$335,$K$4:$K$335=AW17),36))))))</f>
        <v>0</v>
      </c>
      <c r="CD17" s="158" t="str" cm="1">
        <f t="array" ref="CD17">IF(ISBLANK(AW17),"0",IF($AZ17&lt;3,"0",_xlfn.CEILING.MATH(AY17/الفرضيات!$H$4*(1+MAX(_xlfn.CHOOSECOLS(_xlfn._xlws.FILTER($I$4:$AT$335,$K$4:$K$335=AW17),36))))))</f>
        <v>0</v>
      </c>
      <c r="CE17" s="158">
        <f>IFERROR(MAX(0,((BG17+BO17+BW17)*(1+AS17+AR17)+(BH17+BI17+BJ17+BL17+BP17+BQ17+BR17+BT17+BX17+BY17+BZ17+CB17)*(1+AS17))*(1+ VLOOKUP(AQ17,الفرضيات!$N$1:$O$11,2,0))-AH17),0)</f>
        <v>0</v>
      </c>
      <c r="CF17" s="158">
        <f t="shared" si="16"/>
        <v>0</v>
      </c>
      <c r="CG17" s="158" cm="1">
        <f t="array" ref="CG17">IFERROR(MAX(0,MAX(BM17,BU17,CC17)*(1+VLOOKUP(MAX(_xlfn.CHOOSECOLS(_xlfn._xlws.FILTER($I$4:$AT$335,$K$4:$K$335=AW17),35)),الفرضيات!$N$2:$O$11,2,0))-BA17),0)</f>
        <v>0</v>
      </c>
      <c r="CH17" s="158" cm="1">
        <f t="array" ref="CH17">IFERROR(MAX(0,MAX(BN17,BV17,CD17)*(1+VLOOKUP(MAX(_xlfn.CHOOSECOLS(_xlfn._xlws.FILTER($I$4:$AT$335,$K$4:$K$335=AW17),35)),الفرضيات!$N$2:$O$11,2,0))-BB17),0)</f>
        <v>0</v>
      </c>
    </row>
    <row r="18" spans="2:86" ht="24.75" thickBot="1" x14ac:dyDescent="0.3">
      <c r="I18" s="10"/>
      <c r="J18" s="10"/>
      <c r="K18" s="10"/>
      <c r="L18" s="10"/>
      <c r="M18" s="10"/>
      <c r="N18" s="10"/>
      <c r="O18" s="10"/>
      <c r="P18" s="10"/>
      <c r="Q18" s="10"/>
      <c r="R18" s="10"/>
      <c r="S18" s="10"/>
      <c r="T18" s="114"/>
      <c r="U18" s="114"/>
      <c r="V18" s="114"/>
      <c r="W18" s="10"/>
      <c r="X18" s="10"/>
      <c r="Y18" s="10"/>
      <c r="Z18" s="10"/>
      <c r="AA18" s="10"/>
      <c r="AB18" s="10"/>
      <c r="AC18" s="10"/>
      <c r="AD18" s="10"/>
      <c r="AE18" s="10"/>
      <c r="AF18" s="10"/>
      <c r="AG18" s="10"/>
      <c r="AH18" s="10"/>
      <c r="AI18" s="10"/>
      <c r="AJ18" s="10"/>
      <c r="AK18" s="10"/>
      <c r="AL18" s="10"/>
      <c r="AM18" s="10"/>
      <c r="AN18" s="10"/>
      <c r="AO18" s="10"/>
      <c r="AP18" s="10"/>
      <c r="AQ18" s="111" t="str">
        <f t="shared" si="0"/>
        <v/>
      </c>
      <c r="AR18" s="114" t="str">
        <f>IF(AQ18="","",(LOOKUP(SUM(N18:O18),الفرضيات!$R$2:$R$9, الفرضيات!$S$2:$S$9)))</f>
        <v/>
      </c>
      <c r="AS18" s="114" t="str">
        <f>IF(ISBLANK(L18),"",الفرضيات!$L$2)</f>
        <v/>
      </c>
      <c r="AT18" s="10"/>
      <c r="AU18" s="142"/>
      <c r="AV18" s="10"/>
      <c r="AW18" s="10"/>
      <c r="AX18" s="10"/>
      <c r="AY18" s="10"/>
      <c r="AZ18" s="10"/>
      <c r="BA18" s="10"/>
      <c r="BB18" s="10"/>
      <c r="BC18" s="10"/>
      <c r="BD18" s="10"/>
      <c r="BE18" s="10"/>
      <c r="BF18" s="142"/>
      <c r="BG18" s="158" t="str">
        <f>IF(ISBLANK(L18),"0",T18*(R18-AG18)/الفرضيات!$H$2*(1+AR18))</f>
        <v>0</v>
      </c>
      <c r="BH18" s="158" t="str">
        <f t="shared" si="1"/>
        <v>0</v>
      </c>
      <c r="BI18" s="158" t="str">
        <f t="shared" si="2"/>
        <v>0</v>
      </c>
      <c r="BJ18" s="158" t="str">
        <f t="shared" si="3"/>
        <v>0</v>
      </c>
      <c r="BK18" s="158" t="str">
        <f t="shared" si="4"/>
        <v>0</v>
      </c>
      <c r="BL18" s="158" t="str">
        <f t="shared" si="5"/>
        <v>0</v>
      </c>
      <c r="BM18" s="158" t="str" cm="1">
        <f t="array" ref="BM18">IF(ISBLANK(AW18),"0",_xlfn.CEILING.MATH(AX18/الفرضيات!$H$3*(1+MAX(_xlfn.CHOOSECOLS(_xlfn._xlws.FILTER($I$4:$AT$335,$K$4:$K$335=AW18),36)))))</f>
        <v>0</v>
      </c>
      <c r="BN18" s="158" t="str" cm="1">
        <f t="array" ref="BN18">IF(ISBLANK(AW18),"0",_xlfn.CEILING.MATH(AY18/الفرضيات!$H$4*(1+MAX(_xlfn.CHOOSECOLS(_xlfn._xlws.FILTER($I$4:$AT$335,$K$4:$K$335=AW18),36)))))</f>
        <v>0</v>
      </c>
      <c r="BO18" s="158" t="str">
        <f>IF(ISBLANK(L18),"0",IF(S18&lt;2,"0",(U18*(R18-AG18)/الفرضيات!$H$2*(1+AR18))))</f>
        <v>0</v>
      </c>
      <c r="BP18" s="158" t="str">
        <f t="shared" si="6"/>
        <v>0</v>
      </c>
      <c r="BQ18" s="158" t="str">
        <f t="shared" si="7"/>
        <v>0</v>
      </c>
      <c r="BR18" s="158" t="str">
        <f t="shared" si="8"/>
        <v>0</v>
      </c>
      <c r="BS18" s="158" t="str">
        <f t="shared" si="9"/>
        <v>0</v>
      </c>
      <c r="BT18" s="158" t="str">
        <f t="shared" si="10"/>
        <v>0</v>
      </c>
      <c r="BU18" s="158" t="str" cm="1">
        <f t="array" ref="BU18">IF(ISBLANK(AW18),"0",IF($AZ18&lt;2,"0",_xlfn.CEILING.MATH(AX18/الفرضيات!$H$3*(1+MAX(_xlfn.CHOOSECOLS(_xlfn._xlws.FILTER($I$4:$AT$335,$K$4:$K$335=AW18),36))))))</f>
        <v>0</v>
      </c>
      <c r="BV18" s="158" t="str" cm="1">
        <f t="array" ref="BV18">IF(ISBLANK(AW18),"0",IF($AZ18&lt;2,"0",_xlfn.CEILING.MATH(AY18/الفرضيات!$H$4*(1+MAX(_xlfn.CHOOSECOLS(_xlfn._xlws.FILTER($I$4:$AT$335,$K$4:$K$335=AW18),36))))))</f>
        <v>0</v>
      </c>
      <c r="BW18" s="158" t="str">
        <f>IF(ISBLANK(L18),"0",IF(S18&lt;3,"0",(V18*(R18-AG18)/الفرضيات!$H$2*(1+AR18))))</f>
        <v>0</v>
      </c>
      <c r="BX18" s="158" t="str">
        <f t="shared" si="11"/>
        <v>0</v>
      </c>
      <c r="BY18" s="158" t="str">
        <f t="shared" si="12"/>
        <v>0</v>
      </c>
      <c r="BZ18" s="158" t="str">
        <f t="shared" si="13"/>
        <v>0</v>
      </c>
      <c r="CA18" s="158" t="str">
        <f t="shared" si="14"/>
        <v>0</v>
      </c>
      <c r="CB18" s="158" t="str">
        <f t="shared" si="15"/>
        <v>0</v>
      </c>
      <c r="CC18" s="158" t="str" cm="1">
        <f t="array" ref="CC18">IF(ISBLANK(AW18),"0",IF($AZ18&lt;3,"0",_xlfn.CEILING.MATH(AX18/الفرضيات!$H$3*(1+MAX(_xlfn.CHOOSECOLS(_xlfn._xlws.FILTER($I$4:$AT$335,$K$4:$K$335=AW18),36))))))</f>
        <v>0</v>
      </c>
      <c r="CD18" s="158" t="str" cm="1">
        <f t="array" ref="CD18">IF(ISBLANK(AW18),"0",IF($AZ18&lt;3,"0",_xlfn.CEILING.MATH(AY18/الفرضيات!$H$4*(1+MAX(_xlfn.CHOOSECOLS(_xlfn._xlws.FILTER($I$4:$AT$335,$K$4:$K$335=AW18),36))))))</f>
        <v>0</v>
      </c>
      <c r="CE18" s="158">
        <f>IFERROR(MAX(0,((BG18+BO18+BW18)*(1+AS18+AR18)+(BH18+BI18+BJ18+BL18+BP18+BQ18+BR18+BT18+BX18+BY18+BZ18+CB18)*(1+AS18))*(1+ VLOOKUP(AQ18,الفرضيات!$N$1:$O$11,2,0))-AH18),0)</f>
        <v>0</v>
      </c>
      <c r="CF18" s="158">
        <f t="shared" si="16"/>
        <v>0</v>
      </c>
      <c r="CG18" s="158" cm="1">
        <f t="array" ref="CG18">IFERROR(MAX(0,MAX(BM18,BU18,CC18)*(1+VLOOKUP(MAX(_xlfn.CHOOSECOLS(_xlfn._xlws.FILTER($I$4:$AT$335,$K$4:$K$335=AW18),35)),الفرضيات!$N$2:$O$11,2,0))-BA18),0)</f>
        <v>0</v>
      </c>
      <c r="CH18" s="158" cm="1">
        <f t="array" ref="CH18">IFERROR(MAX(0,MAX(BN18,BV18,CD18)*(1+VLOOKUP(MAX(_xlfn.CHOOSECOLS(_xlfn._xlws.FILTER($I$4:$AT$335,$K$4:$K$335=AW18),35)),الفرضيات!$N$2:$O$11,2,0))-BB18),0)</f>
        <v>0</v>
      </c>
    </row>
    <row r="19" spans="2:86" ht="24.75" thickBot="1" x14ac:dyDescent="0.3">
      <c r="B19" s="74" t="s">
        <v>12</v>
      </c>
      <c r="F19" s="56"/>
      <c r="G19" s="56"/>
      <c r="I19" s="10"/>
      <c r="J19" s="10"/>
      <c r="K19" s="10"/>
      <c r="L19" s="10"/>
      <c r="M19" s="10"/>
      <c r="N19" s="10"/>
      <c r="O19" s="10"/>
      <c r="P19" s="10"/>
      <c r="Q19" s="10"/>
      <c r="R19" s="10"/>
      <c r="S19" s="10"/>
      <c r="T19" s="114"/>
      <c r="U19" s="114"/>
      <c r="V19" s="114"/>
      <c r="W19" s="10"/>
      <c r="X19" s="10"/>
      <c r="Y19" s="10"/>
      <c r="Z19" s="10"/>
      <c r="AA19" s="10"/>
      <c r="AB19" s="10"/>
      <c r="AC19" s="10"/>
      <c r="AD19" s="10"/>
      <c r="AE19" s="10"/>
      <c r="AF19" s="10"/>
      <c r="AG19" s="10"/>
      <c r="AH19" s="10"/>
      <c r="AI19" s="10"/>
      <c r="AJ19" s="10"/>
      <c r="AK19" s="10"/>
      <c r="AL19" s="10"/>
      <c r="AM19" s="10"/>
      <c r="AN19" s="10"/>
      <c r="AO19" s="10"/>
      <c r="AP19" s="10"/>
      <c r="AQ19" s="111" t="str">
        <f t="shared" si="0"/>
        <v/>
      </c>
      <c r="AR19" s="114" t="str">
        <f>IF(AQ19="","",(LOOKUP(SUM(N19:O19),الفرضيات!$R$2:$R$9, الفرضيات!$S$2:$S$9)))</f>
        <v/>
      </c>
      <c r="AS19" s="114" t="str">
        <f>IF(ISBLANK(L19),"",الفرضيات!$L$2)</f>
        <v/>
      </c>
      <c r="AT19" s="10"/>
      <c r="AU19" s="142"/>
      <c r="AV19" s="10"/>
      <c r="AW19" s="10"/>
      <c r="AX19" s="10"/>
      <c r="AY19" s="10"/>
      <c r="AZ19" s="10"/>
      <c r="BA19" s="10"/>
      <c r="BB19" s="10"/>
      <c r="BC19" s="10"/>
      <c r="BD19" s="10"/>
      <c r="BE19" s="10"/>
      <c r="BF19" s="142"/>
      <c r="BG19" s="158" t="str">
        <f>IF(ISBLANK(L19),"0",T19*(R19-AG19)/الفرضيات!$H$2*(1+AR19))</f>
        <v>0</v>
      </c>
      <c r="BH19" s="158" t="str">
        <f t="shared" si="1"/>
        <v>0</v>
      </c>
      <c r="BI19" s="158" t="str">
        <f t="shared" si="2"/>
        <v>0</v>
      </c>
      <c r="BJ19" s="158" t="str">
        <f t="shared" si="3"/>
        <v>0</v>
      </c>
      <c r="BK19" s="158" t="str">
        <f t="shared" si="4"/>
        <v>0</v>
      </c>
      <c r="BL19" s="158" t="str">
        <f t="shared" si="5"/>
        <v>0</v>
      </c>
      <c r="BM19" s="158" t="str" cm="1">
        <f t="array" ref="BM19">IF(ISBLANK(AW19),"0",_xlfn.CEILING.MATH(AX19/الفرضيات!$H$3*(1+MAX(_xlfn.CHOOSECOLS(_xlfn._xlws.FILTER($I$4:$AT$335,$K$4:$K$335=AW19),36)))))</f>
        <v>0</v>
      </c>
      <c r="BN19" s="158" t="str" cm="1">
        <f t="array" ref="BN19">IF(ISBLANK(AW19),"0",_xlfn.CEILING.MATH(AY19/الفرضيات!$H$4*(1+MAX(_xlfn.CHOOSECOLS(_xlfn._xlws.FILTER($I$4:$AT$335,$K$4:$K$335=AW19),36)))))</f>
        <v>0</v>
      </c>
      <c r="BO19" s="158" t="str">
        <f>IF(ISBLANK(L19),"0",IF(S19&lt;2,"0",(U19*(R19-AG19)/الفرضيات!$H$2*(1+AR19))))</f>
        <v>0</v>
      </c>
      <c r="BP19" s="158" t="str">
        <f t="shared" si="6"/>
        <v>0</v>
      </c>
      <c r="BQ19" s="158" t="str">
        <f t="shared" si="7"/>
        <v>0</v>
      </c>
      <c r="BR19" s="158" t="str">
        <f t="shared" si="8"/>
        <v>0</v>
      </c>
      <c r="BS19" s="158" t="str">
        <f t="shared" si="9"/>
        <v>0</v>
      </c>
      <c r="BT19" s="158" t="str">
        <f t="shared" si="10"/>
        <v>0</v>
      </c>
      <c r="BU19" s="158" t="str" cm="1">
        <f t="array" ref="BU19">IF(ISBLANK(AW19),"0",IF($AZ19&lt;2,"0",_xlfn.CEILING.MATH(AX19/الفرضيات!$H$3*(1+MAX(_xlfn.CHOOSECOLS(_xlfn._xlws.FILTER($I$4:$AT$335,$K$4:$K$335=AW19),36))))))</f>
        <v>0</v>
      </c>
      <c r="BV19" s="158" t="str" cm="1">
        <f t="array" ref="BV19">IF(ISBLANK(AW19),"0",IF($AZ19&lt;2,"0",_xlfn.CEILING.MATH(AY19/الفرضيات!$H$4*(1+MAX(_xlfn.CHOOSECOLS(_xlfn._xlws.FILTER($I$4:$AT$335,$K$4:$K$335=AW19),36))))))</f>
        <v>0</v>
      </c>
      <c r="BW19" s="158" t="str">
        <f>IF(ISBLANK(L19),"0",IF(S19&lt;3,"0",(V19*(R19-AG19)/الفرضيات!$H$2*(1+AR19))))</f>
        <v>0</v>
      </c>
      <c r="BX19" s="158" t="str">
        <f t="shared" si="11"/>
        <v>0</v>
      </c>
      <c r="BY19" s="158" t="str">
        <f t="shared" si="12"/>
        <v>0</v>
      </c>
      <c r="BZ19" s="158" t="str">
        <f t="shared" si="13"/>
        <v>0</v>
      </c>
      <c r="CA19" s="158" t="str">
        <f t="shared" si="14"/>
        <v>0</v>
      </c>
      <c r="CB19" s="158" t="str">
        <f t="shared" si="15"/>
        <v>0</v>
      </c>
      <c r="CC19" s="158" t="str" cm="1">
        <f t="array" ref="CC19">IF(ISBLANK(AW19),"0",IF($AZ19&lt;3,"0",_xlfn.CEILING.MATH(AX19/الفرضيات!$H$3*(1+MAX(_xlfn.CHOOSECOLS(_xlfn._xlws.FILTER($I$4:$AT$335,$K$4:$K$335=AW19),36))))))</f>
        <v>0</v>
      </c>
      <c r="CD19" s="158" t="str" cm="1">
        <f t="array" ref="CD19">IF(ISBLANK(AW19),"0",IF($AZ19&lt;3,"0",_xlfn.CEILING.MATH(AY19/الفرضيات!$H$4*(1+MAX(_xlfn.CHOOSECOLS(_xlfn._xlws.FILTER($I$4:$AT$335,$K$4:$K$335=AW19),36))))))</f>
        <v>0</v>
      </c>
      <c r="CE19" s="158">
        <f>IFERROR(MAX(0,((BG19+BO19+BW19)*(1+AS19+AR19)+(BH19+BI19+BJ19+BL19+BP19+BQ19+BR19+BT19+BX19+BY19+BZ19+CB19)*(1+AS19))*(1+ VLOOKUP(AQ19,الفرضيات!$N$1:$O$11,2,0))-AH19),0)</f>
        <v>0</v>
      </c>
      <c r="CF19" s="158">
        <f t="shared" si="16"/>
        <v>0</v>
      </c>
      <c r="CG19" s="158" cm="1">
        <f t="array" ref="CG19">IFERROR(MAX(0,MAX(BM19,BU19,CC19)*(1+VLOOKUP(MAX(_xlfn.CHOOSECOLS(_xlfn._xlws.FILTER($I$4:$AT$335,$K$4:$K$335=AW19),35)),الفرضيات!$N$2:$O$11,2,0))-BA19),0)</f>
        <v>0</v>
      </c>
      <c r="CH19" s="158" cm="1">
        <f t="array" ref="CH19">IFERROR(MAX(0,MAX(BN19,BV19,CD19)*(1+VLOOKUP(MAX(_xlfn.CHOOSECOLS(_xlfn._xlws.FILTER($I$4:$AT$335,$K$4:$K$335=AW19),35)),الفرضيات!$N$2:$O$11,2,0))-BB19),0)</f>
        <v>0</v>
      </c>
    </row>
    <row r="20" spans="2:86" ht="24.75" thickBot="1" x14ac:dyDescent="0.3">
      <c r="B20" s="9" t="str">
        <f>IF('الصفحة الرئيسية '!$E$11&gt;=1,1,"")</f>
        <v/>
      </c>
      <c r="E20" s="56"/>
      <c r="I20" s="10"/>
      <c r="J20" s="10"/>
      <c r="K20" s="10"/>
      <c r="L20" s="10"/>
      <c r="M20" s="10"/>
      <c r="N20" s="10"/>
      <c r="O20" s="10"/>
      <c r="P20" s="10"/>
      <c r="Q20" s="10"/>
      <c r="R20" s="10"/>
      <c r="S20" s="10"/>
      <c r="T20" s="114"/>
      <c r="U20" s="114"/>
      <c r="V20" s="114"/>
      <c r="W20" s="10"/>
      <c r="X20" s="10"/>
      <c r="Y20" s="10"/>
      <c r="Z20" s="10"/>
      <c r="AA20" s="10"/>
      <c r="AB20" s="10"/>
      <c r="AC20" s="10"/>
      <c r="AD20" s="10"/>
      <c r="AE20" s="10"/>
      <c r="AF20" s="10"/>
      <c r="AG20" s="10"/>
      <c r="AH20" s="10"/>
      <c r="AI20" s="10"/>
      <c r="AJ20" s="10"/>
      <c r="AK20" s="10"/>
      <c r="AL20" s="10"/>
      <c r="AM20" s="10"/>
      <c r="AN20" s="10"/>
      <c r="AO20" s="10"/>
      <c r="AP20" s="10"/>
      <c r="AQ20" s="111" t="str">
        <f t="shared" si="0"/>
        <v/>
      </c>
      <c r="AR20" s="114" t="str">
        <f>IF(AQ20="","",(LOOKUP(SUM(N20:O20),الفرضيات!$R$2:$R$9, الفرضيات!$S$2:$S$9)))</f>
        <v/>
      </c>
      <c r="AS20" s="114" t="str">
        <f>IF(ISBLANK(L20),"",الفرضيات!$L$2)</f>
        <v/>
      </c>
      <c r="AT20" s="10"/>
      <c r="AU20" s="142"/>
      <c r="AV20" s="10"/>
      <c r="AW20" s="10"/>
      <c r="AX20" s="10"/>
      <c r="AY20" s="10"/>
      <c r="AZ20" s="10"/>
      <c r="BA20" s="10"/>
      <c r="BB20" s="10"/>
      <c r="BC20" s="10"/>
      <c r="BD20" s="10"/>
      <c r="BE20" s="10"/>
      <c r="BF20" s="142"/>
      <c r="BG20" s="158" t="str">
        <f>IF(ISBLANK(L20),"0",T20*(R20-AG20)/الفرضيات!$H$2*(1+AR20))</f>
        <v>0</v>
      </c>
      <c r="BH20" s="158" t="str">
        <f t="shared" si="1"/>
        <v>0</v>
      </c>
      <c r="BI20" s="158" t="str">
        <f t="shared" si="2"/>
        <v>0</v>
      </c>
      <c r="BJ20" s="158" t="str">
        <f t="shared" si="3"/>
        <v>0</v>
      </c>
      <c r="BK20" s="158" t="str">
        <f t="shared" si="4"/>
        <v>0</v>
      </c>
      <c r="BL20" s="158" t="str">
        <f t="shared" si="5"/>
        <v>0</v>
      </c>
      <c r="BM20" s="158" t="str" cm="1">
        <f t="array" ref="BM20">IF(ISBLANK(AW20),"0",_xlfn.CEILING.MATH(AX20/الفرضيات!$H$3*(1+MAX(_xlfn.CHOOSECOLS(_xlfn._xlws.FILTER($I$4:$AT$335,$K$4:$K$335=AW20),36)))))</f>
        <v>0</v>
      </c>
      <c r="BN20" s="158" t="str" cm="1">
        <f t="array" ref="BN20">IF(ISBLANK(AW20),"0",_xlfn.CEILING.MATH(AY20/الفرضيات!$H$4*(1+MAX(_xlfn.CHOOSECOLS(_xlfn._xlws.FILTER($I$4:$AT$335,$K$4:$K$335=AW20),36)))))</f>
        <v>0</v>
      </c>
      <c r="BO20" s="158" t="str">
        <f>IF(ISBLANK(L20),"0",IF(S20&lt;2,"0",(U20*(R20-AG20)/الفرضيات!$H$2*(1+AR20))))</f>
        <v>0</v>
      </c>
      <c r="BP20" s="158" t="str">
        <f t="shared" si="6"/>
        <v>0</v>
      </c>
      <c r="BQ20" s="158" t="str">
        <f t="shared" si="7"/>
        <v>0</v>
      </c>
      <c r="BR20" s="158" t="str">
        <f t="shared" si="8"/>
        <v>0</v>
      </c>
      <c r="BS20" s="158" t="str">
        <f t="shared" si="9"/>
        <v>0</v>
      </c>
      <c r="BT20" s="158" t="str">
        <f t="shared" si="10"/>
        <v>0</v>
      </c>
      <c r="BU20" s="158" t="str" cm="1">
        <f t="array" ref="BU20">IF(ISBLANK(AW20),"0",IF($AZ20&lt;2,"0",_xlfn.CEILING.MATH(AX20/الفرضيات!$H$3*(1+MAX(_xlfn.CHOOSECOLS(_xlfn._xlws.FILTER($I$4:$AT$335,$K$4:$K$335=AW20),36))))))</f>
        <v>0</v>
      </c>
      <c r="BV20" s="158" t="str" cm="1">
        <f t="array" ref="BV20">IF(ISBLANK(AW20),"0",IF($AZ20&lt;2,"0",_xlfn.CEILING.MATH(AY20/الفرضيات!$H$4*(1+MAX(_xlfn.CHOOSECOLS(_xlfn._xlws.FILTER($I$4:$AT$335,$K$4:$K$335=AW20),36))))))</f>
        <v>0</v>
      </c>
      <c r="BW20" s="158" t="str">
        <f>IF(ISBLANK(L20),"0",IF(S20&lt;3,"0",(V20*(R20-AG20)/الفرضيات!$H$2*(1+AR20))))</f>
        <v>0</v>
      </c>
      <c r="BX20" s="158" t="str">
        <f t="shared" si="11"/>
        <v>0</v>
      </c>
      <c r="BY20" s="158" t="str">
        <f t="shared" si="12"/>
        <v>0</v>
      </c>
      <c r="BZ20" s="158" t="str">
        <f t="shared" si="13"/>
        <v>0</v>
      </c>
      <c r="CA20" s="158" t="str">
        <f t="shared" si="14"/>
        <v>0</v>
      </c>
      <c r="CB20" s="158" t="str">
        <f t="shared" si="15"/>
        <v>0</v>
      </c>
      <c r="CC20" s="158" t="str" cm="1">
        <f t="array" ref="CC20">IF(ISBLANK(AW20),"0",IF($AZ20&lt;3,"0",_xlfn.CEILING.MATH(AX20/الفرضيات!$H$3*(1+MAX(_xlfn.CHOOSECOLS(_xlfn._xlws.FILTER($I$4:$AT$335,$K$4:$K$335=AW20),36))))))</f>
        <v>0</v>
      </c>
      <c r="CD20" s="158" t="str" cm="1">
        <f t="array" ref="CD20">IF(ISBLANK(AW20),"0",IF($AZ20&lt;3,"0",_xlfn.CEILING.MATH(AY20/الفرضيات!$H$4*(1+MAX(_xlfn.CHOOSECOLS(_xlfn._xlws.FILTER($I$4:$AT$335,$K$4:$K$335=AW20),36))))))</f>
        <v>0</v>
      </c>
      <c r="CE20" s="158">
        <f>IFERROR(MAX(0,((BG20+BO20+BW20)*(1+AS20+AR20)+(BH20+BI20+BJ20+BL20+BP20+BQ20+BR20+BT20+BX20+BY20+BZ20+CB20)*(1+AS20))*(1+ VLOOKUP(AQ20,الفرضيات!$N$1:$O$11,2,0))-AH20),0)</f>
        <v>0</v>
      </c>
      <c r="CF20" s="158">
        <f t="shared" si="16"/>
        <v>0</v>
      </c>
      <c r="CG20" s="158" cm="1">
        <f t="array" ref="CG20">IFERROR(MAX(0,MAX(BM20,BU20,CC20)*(1+VLOOKUP(MAX(_xlfn.CHOOSECOLS(_xlfn._xlws.FILTER($I$4:$AT$335,$K$4:$K$335=AW20),35)),الفرضيات!$N$2:$O$11,2,0))-BA20),0)</f>
        <v>0</v>
      </c>
      <c r="CH20" s="158" cm="1">
        <f t="array" ref="CH20">IFERROR(MAX(0,MAX(BN20,BV20,CD20)*(1+VLOOKUP(MAX(_xlfn.CHOOSECOLS(_xlfn._xlws.FILTER($I$4:$AT$335,$K$4:$K$335=AW20),35)),الفرضيات!$N$2:$O$11,2,0))-BB20),0)</f>
        <v>0</v>
      </c>
    </row>
    <row r="21" spans="2:86" ht="24.75" thickBot="1" x14ac:dyDescent="0.3">
      <c r="B21" s="9" t="str">
        <f>IF('الصفحة الرئيسية '!$E$11&gt;=2,2,"")</f>
        <v/>
      </c>
      <c r="I21" s="10"/>
      <c r="J21" s="10"/>
      <c r="K21" s="10"/>
      <c r="L21" s="10"/>
      <c r="M21" s="10"/>
      <c r="N21" s="10"/>
      <c r="O21" s="10"/>
      <c r="P21" s="10"/>
      <c r="Q21" s="10"/>
      <c r="R21" s="10"/>
      <c r="S21" s="10"/>
      <c r="T21" s="114"/>
      <c r="U21" s="114"/>
      <c r="V21" s="114"/>
      <c r="W21" s="10"/>
      <c r="X21" s="10"/>
      <c r="Y21" s="10"/>
      <c r="Z21" s="10"/>
      <c r="AA21" s="10"/>
      <c r="AB21" s="10"/>
      <c r="AC21" s="10"/>
      <c r="AD21" s="10"/>
      <c r="AE21" s="10"/>
      <c r="AF21" s="10"/>
      <c r="AG21" s="10"/>
      <c r="AH21" s="10"/>
      <c r="AI21" s="10"/>
      <c r="AJ21" s="10"/>
      <c r="AK21" s="10"/>
      <c r="AL21" s="10"/>
      <c r="AM21" s="10"/>
      <c r="AN21" s="10"/>
      <c r="AO21" s="10"/>
      <c r="AP21" s="10"/>
      <c r="AQ21" s="111" t="str">
        <f t="shared" si="0"/>
        <v/>
      </c>
      <c r="AR21" s="114" t="str">
        <f>IF(AQ21="","",(LOOKUP(SUM(N21:O21),الفرضيات!$R$2:$R$9, الفرضيات!$S$2:$S$9)))</f>
        <v/>
      </c>
      <c r="AS21" s="114" t="str">
        <f>IF(ISBLANK(L21),"",الفرضيات!$L$2)</f>
        <v/>
      </c>
      <c r="AT21" s="10"/>
      <c r="AU21" s="142"/>
      <c r="AV21" s="10"/>
      <c r="AW21" s="10"/>
      <c r="AX21" s="10"/>
      <c r="AY21" s="10"/>
      <c r="AZ21" s="10"/>
      <c r="BA21" s="10"/>
      <c r="BB21" s="10"/>
      <c r="BC21" s="10"/>
      <c r="BD21" s="10"/>
      <c r="BE21" s="10"/>
      <c r="BF21" s="142"/>
      <c r="BG21" s="158" t="str">
        <f>IF(ISBLANK(L21),"0",T21*(R21-AG21)/الفرضيات!$H$2*(1+AR21))</f>
        <v>0</v>
      </c>
      <c r="BH21" s="158" t="str">
        <f t="shared" si="1"/>
        <v>0</v>
      </c>
      <c r="BI21" s="158" t="str">
        <f t="shared" si="2"/>
        <v>0</v>
      </c>
      <c r="BJ21" s="158" t="str">
        <f t="shared" si="3"/>
        <v>0</v>
      </c>
      <c r="BK21" s="158" t="str">
        <f t="shared" si="4"/>
        <v>0</v>
      </c>
      <c r="BL21" s="158" t="str">
        <f t="shared" si="5"/>
        <v>0</v>
      </c>
      <c r="BM21" s="158" t="str" cm="1">
        <f t="array" ref="BM21">IF(ISBLANK(AW21),"0",_xlfn.CEILING.MATH(AX21/الفرضيات!$H$3*(1+MAX(_xlfn.CHOOSECOLS(_xlfn._xlws.FILTER($I$4:$AT$335,$K$4:$K$335=AW21),36)))))</f>
        <v>0</v>
      </c>
      <c r="BN21" s="158" t="str" cm="1">
        <f t="array" ref="BN21">IF(ISBLANK(AW21),"0",_xlfn.CEILING.MATH(AY21/الفرضيات!$H$4*(1+MAX(_xlfn.CHOOSECOLS(_xlfn._xlws.FILTER($I$4:$AT$335,$K$4:$K$335=AW21),36)))))</f>
        <v>0</v>
      </c>
      <c r="BO21" s="158" t="str">
        <f>IF(ISBLANK(L21),"0",IF(S21&lt;2,"0",(U21*(R21-AG21)/الفرضيات!$H$2*(1+AR21))))</f>
        <v>0</v>
      </c>
      <c r="BP21" s="158" t="str">
        <f t="shared" si="6"/>
        <v>0</v>
      </c>
      <c r="BQ21" s="158" t="str">
        <f t="shared" si="7"/>
        <v>0</v>
      </c>
      <c r="BR21" s="158" t="str">
        <f t="shared" si="8"/>
        <v>0</v>
      </c>
      <c r="BS21" s="158" t="str">
        <f t="shared" si="9"/>
        <v>0</v>
      </c>
      <c r="BT21" s="158" t="str">
        <f t="shared" si="10"/>
        <v>0</v>
      </c>
      <c r="BU21" s="158" t="str" cm="1">
        <f t="array" ref="BU21">IF(ISBLANK(AW21),"0",IF($AZ21&lt;2,"0",_xlfn.CEILING.MATH(AX21/الفرضيات!$H$3*(1+MAX(_xlfn.CHOOSECOLS(_xlfn._xlws.FILTER($I$4:$AT$335,$K$4:$K$335=AW21),36))))))</f>
        <v>0</v>
      </c>
      <c r="BV21" s="158" t="str" cm="1">
        <f t="array" ref="BV21">IF(ISBLANK(AW21),"0",IF($AZ21&lt;2,"0",_xlfn.CEILING.MATH(AY21/الفرضيات!$H$4*(1+MAX(_xlfn.CHOOSECOLS(_xlfn._xlws.FILTER($I$4:$AT$335,$K$4:$K$335=AW21),36))))))</f>
        <v>0</v>
      </c>
      <c r="BW21" s="158" t="str">
        <f>IF(ISBLANK(L21),"0",IF(S21&lt;3,"0",(V21*(R21-AG21)/الفرضيات!$H$2*(1+AR21))))</f>
        <v>0</v>
      </c>
      <c r="BX21" s="158" t="str">
        <f t="shared" si="11"/>
        <v>0</v>
      </c>
      <c r="BY21" s="158" t="str">
        <f t="shared" si="12"/>
        <v>0</v>
      </c>
      <c r="BZ21" s="158" t="str">
        <f t="shared" si="13"/>
        <v>0</v>
      </c>
      <c r="CA21" s="158" t="str">
        <f t="shared" si="14"/>
        <v>0</v>
      </c>
      <c r="CB21" s="158" t="str">
        <f t="shared" si="15"/>
        <v>0</v>
      </c>
      <c r="CC21" s="158" t="str" cm="1">
        <f t="array" ref="CC21">IF(ISBLANK(AW21),"0",IF($AZ21&lt;3,"0",_xlfn.CEILING.MATH(AX21/الفرضيات!$H$3*(1+MAX(_xlfn.CHOOSECOLS(_xlfn._xlws.FILTER($I$4:$AT$335,$K$4:$K$335=AW21),36))))))</f>
        <v>0</v>
      </c>
      <c r="CD21" s="158" t="str" cm="1">
        <f t="array" ref="CD21">IF(ISBLANK(AW21),"0",IF($AZ21&lt;3,"0",_xlfn.CEILING.MATH(AY21/الفرضيات!$H$4*(1+MAX(_xlfn.CHOOSECOLS(_xlfn._xlws.FILTER($I$4:$AT$335,$K$4:$K$335=AW21),36))))))</f>
        <v>0</v>
      </c>
      <c r="CE21" s="158">
        <f>IFERROR(MAX(0,((BG21+BO21+BW21)*(1+AS21+AR21)+(BH21+BI21+BJ21+BL21+BP21+BQ21+BR21+BT21+BX21+BY21+BZ21+CB21)*(1+AS21))*(1+ VLOOKUP(AQ21,الفرضيات!$N$1:$O$11,2,0))-AH21),0)</f>
        <v>0</v>
      </c>
      <c r="CF21" s="158">
        <f t="shared" si="16"/>
        <v>0</v>
      </c>
      <c r="CG21" s="158" cm="1">
        <f t="array" ref="CG21">IFERROR(MAX(0,MAX(BM21,BU21,CC21)*(1+VLOOKUP(MAX(_xlfn.CHOOSECOLS(_xlfn._xlws.FILTER($I$4:$AT$335,$K$4:$K$335=AW21),35)),الفرضيات!$N$2:$O$11,2,0))-BA21),0)</f>
        <v>0</v>
      </c>
      <c r="CH21" s="158" cm="1">
        <f t="array" ref="CH21">IFERROR(MAX(0,MAX(BN21,BV21,CD21)*(1+VLOOKUP(MAX(_xlfn.CHOOSECOLS(_xlfn._xlws.FILTER($I$4:$AT$335,$K$4:$K$335=AW21),35)),الفرضيات!$N$2:$O$11,2,0))-BB21),0)</f>
        <v>0</v>
      </c>
    </row>
    <row r="22" spans="2:86" ht="24.75" thickBot="1" x14ac:dyDescent="0.3">
      <c r="B22" s="9" t="str">
        <f>IF('الصفحة الرئيسية '!$E$11&gt;=3,3,"")</f>
        <v/>
      </c>
      <c r="I22" s="10"/>
      <c r="J22" s="10"/>
      <c r="K22" s="10"/>
      <c r="L22" s="10"/>
      <c r="M22" s="10"/>
      <c r="N22" s="10"/>
      <c r="O22" s="10"/>
      <c r="P22" s="10"/>
      <c r="Q22" s="10"/>
      <c r="R22" s="10"/>
      <c r="S22" s="10"/>
      <c r="T22" s="114"/>
      <c r="U22" s="114"/>
      <c r="V22" s="114"/>
      <c r="W22" s="10"/>
      <c r="X22" s="10"/>
      <c r="Y22" s="10"/>
      <c r="Z22" s="10"/>
      <c r="AA22" s="10"/>
      <c r="AB22" s="10"/>
      <c r="AC22" s="10"/>
      <c r="AD22" s="10"/>
      <c r="AE22" s="10"/>
      <c r="AF22" s="10"/>
      <c r="AG22" s="10"/>
      <c r="AH22" s="10"/>
      <c r="AI22" s="10"/>
      <c r="AJ22" s="10"/>
      <c r="AK22" s="10"/>
      <c r="AL22" s="10"/>
      <c r="AM22" s="10"/>
      <c r="AN22" s="10"/>
      <c r="AO22" s="10"/>
      <c r="AP22" s="10"/>
      <c r="AQ22" s="111" t="str">
        <f t="shared" si="0"/>
        <v/>
      </c>
      <c r="AR22" s="114" t="str">
        <f>IF(AQ22="","",(LOOKUP(SUM(N22:O22),الفرضيات!$R$2:$R$9, الفرضيات!$S$2:$S$9)))</f>
        <v/>
      </c>
      <c r="AS22" s="114" t="str">
        <f>IF(ISBLANK(L22),"",الفرضيات!$L$2)</f>
        <v/>
      </c>
      <c r="AT22" s="10"/>
      <c r="AU22" s="142"/>
      <c r="AV22" s="10"/>
      <c r="AW22" s="10"/>
      <c r="AX22" s="10"/>
      <c r="AY22" s="10"/>
      <c r="AZ22" s="10"/>
      <c r="BA22" s="10"/>
      <c r="BB22" s="10"/>
      <c r="BC22" s="10"/>
      <c r="BD22" s="10"/>
      <c r="BE22" s="10"/>
      <c r="BF22" s="142"/>
      <c r="BG22" s="158" t="str">
        <f>IF(ISBLANK(L22),"0",T22*(R22-AG22)/الفرضيات!$H$2*(1+AR22))</f>
        <v>0</v>
      </c>
      <c r="BH22" s="158" t="str">
        <f t="shared" si="1"/>
        <v>0</v>
      </c>
      <c r="BI22" s="158" t="str">
        <f t="shared" si="2"/>
        <v>0</v>
      </c>
      <c r="BJ22" s="158" t="str">
        <f t="shared" si="3"/>
        <v>0</v>
      </c>
      <c r="BK22" s="158" t="str">
        <f t="shared" si="4"/>
        <v>0</v>
      </c>
      <c r="BL22" s="158" t="str">
        <f t="shared" si="5"/>
        <v>0</v>
      </c>
      <c r="BM22" s="158" t="str" cm="1">
        <f t="array" ref="BM22">IF(ISBLANK(AW22),"0",_xlfn.CEILING.MATH(AX22/الفرضيات!$H$3*(1+MAX(_xlfn.CHOOSECOLS(_xlfn._xlws.FILTER($I$4:$AT$335,$K$4:$K$335=AW22),36)))))</f>
        <v>0</v>
      </c>
      <c r="BN22" s="158" t="str" cm="1">
        <f t="array" ref="BN22">IF(ISBLANK(AW22),"0",_xlfn.CEILING.MATH(AY22/الفرضيات!$H$4*(1+MAX(_xlfn.CHOOSECOLS(_xlfn._xlws.FILTER($I$4:$AT$335,$K$4:$K$335=AW22),36)))))</f>
        <v>0</v>
      </c>
      <c r="BO22" s="158" t="str">
        <f>IF(ISBLANK(L22),"0",IF(S22&lt;2,"0",(U22*(R22-AG22)/الفرضيات!$H$2*(1+AR22))))</f>
        <v>0</v>
      </c>
      <c r="BP22" s="158" t="str">
        <f t="shared" si="6"/>
        <v>0</v>
      </c>
      <c r="BQ22" s="158" t="str">
        <f t="shared" si="7"/>
        <v>0</v>
      </c>
      <c r="BR22" s="158" t="str">
        <f t="shared" si="8"/>
        <v>0</v>
      </c>
      <c r="BS22" s="158" t="str">
        <f t="shared" si="9"/>
        <v>0</v>
      </c>
      <c r="BT22" s="158" t="str">
        <f t="shared" si="10"/>
        <v>0</v>
      </c>
      <c r="BU22" s="158" t="str" cm="1">
        <f t="array" ref="BU22">IF(ISBLANK(AW22),"0",IF($AZ22&lt;2,"0",_xlfn.CEILING.MATH(AX22/الفرضيات!$H$3*(1+MAX(_xlfn.CHOOSECOLS(_xlfn._xlws.FILTER($I$4:$AT$335,$K$4:$K$335=AW22),36))))))</f>
        <v>0</v>
      </c>
      <c r="BV22" s="158" t="str" cm="1">
        <f t="array" ref="BV22">IF(ISBLANK(AW22),"0",IF($AZ22&lt;2,"0",_xlfn.CEILING.MATH(AY22/الفرضيات!$H$4*(1+MAX(_xlfn.CHOOSECOLS(_xlfn._xlws.FILTER($I$4:$AT$335,$K$4:$K$335=AW22),36))))))</f>
        <v>0</v>
      </c>
      <c r="BW22" s="158" t="str">
        <f>IF(ISBLANK(L22),"0",IF(S22&lt;3,"0",(V22*(R22-AG22)/الفرضيات!$H$2*(1+AR22))))</f>
        <v>0</v>
      </c>
      <c r="BX22" s="158" t="str">
        <f t="shared" si="11"/>
        <v>0</v>
      </c>
      <c r="BY22" s="158" t="str">
        <f t="shared" si="12"/>
        <v>0</v>
      </c>
      <c r="BZ22" s="158" t="str">
        <f t="shared" si="13"/>
        <v>0</v>
      </c>
      <c r="CA22" s="158" t="str">
        <f t="shared" si="14"/>
        <v>0</v>
      </c>
      <c r="CB22" s="158" t="str">
        <f t="shared" si="15"/>
        <v>0</v>
      </c>
      <c r="CC22" s="158" t="str" cm="1">
        <f t="array" ref="CC22">IF(ISBLANK(AW22),"0",IF($AZ22&lt;3,"0",_xlfn.CEILING.MATH(AX22/الفرضيات!$H$3*(1+MAX(_xlfn.CHOOSECOLS(_xlfn._xlws.FILTER($I$4:$AT$335,$K$4:$K$335=AW22),36))))))</f>
        <v>0</v>
      </c>
      <c r="CD22" s="158" t="str" cm="1">
        <f t="array" ref="CD22">IF(ISBLANK(AW22),"0",IF($AZ22&lt;3,"0",_xlfn.CEILING.MATH(AY22/الفرضيات!$H$4*(1+MAX(_xlfn.CHOOSECOLS(_xlfn._xlws.FILTER($I$4:$AT$335,$K$4:$K$335=AW22),36))))))</f>
        <v>0</v>
      </c>
      <c r="CE22" s="158">
        <f>IFERROR(MAX(0,((BG22+BO22+BW22)*(1+AS22+AR22)+(BH22+BI22+BJ22+BL22+BP22+BQ22+BR22+BT22+BX22+BY22+BZ22+CB22)*(1+AS22))*(1+ VLOOKUP(AQ22,الفرضيات!$N$1:$O$11,2,0))-AH22),0)</f>
        <v>0</v>
      </c>
      <c r="CF22" s="158">
        <f t="shared" si="16"/>
        <v>0</v>
      </c>
      <c r="CG22" s="158" cm="1">
        <f t="array" ref="CG22">IFERROR(MAX(0,MAX(BM22,BU22,CC22)*(1+VLOOKUP(MAX(_xlfn.CHOOSECOLS(_xlfn._xlws.FILTER($I$4:$AT$335,$K$4:$K$335=AW22),35)),الفرضيات!$N$2:$O$11,2,0))-BA22),0)</f>
        <v>0</v>
      </c>
      <c r="CH22" s="158" cm="1">
        <f t="array" ref="CH22">IFERROR(MAX(0,MAX(BN22,BV22,CD22)*(1+VLOOKUP(MAX(_xlfn.CHOOSECOLS(_xlfn._xlws.FILTER($I$4:$AT$335,$K$4:$K$335=AW22),35)),الفرضيات!$N$2:$O$11,2,0))-BB22),0)</f>
        <v>0</v>
      </c>
    </row>
    <row r="23" spans="2:86" ht="24.75" thickBot="1" x14ac:dyDescent="0.3">
      <c r="B23" s="9" t="str">
        <f>IF('الصفحة الرئيسية '!$E$11&gt;=4,4,"")</f>
        <v/>
      </c>
      <c r="I23" s="10"/>
      <c r="J23" s="10"/>
      <c r="K23" s="10"/>
      <c r="L23" s="10"/>
      <c r="M23" s="10"/>
      <c r="N23" s="10"/>
      <c r="O23" s="10"/>
      <c r="P23" s="10"/>
      <c r="Q23" s="10"/>
      <c r="R23" s="10"/>
      <c r="S23" s="10"/>
      <c r="T23" s="114"/>
      <c r="U23" s="114"/>
      <c r="V23" s="114"/>
      <c r="W23" s="10"/>
      <c r="X23" s="10"/>
      <c r="Y23" s="10"/>
      <c r="Z23" s="10"/>
      <c r="AA23" s="10"/>
      <c r="AB23" s="10"/>
      <c r="AC23" s="10"/>
      <c r="AD23" s="10"/>
      <c r="AE23" s="10"/>
      <c r="AF23" s="10"/>
      <c r="AG23" s="10"/>
      <c r="AH23" s="10"/>
      <c r="AI23" s="10"/>
      <c r="AJ23" s="10"/>
      <c r="AK23" s="10"/>
      <c r="AL23" s="10"/>
      <c r="AM23" s="10"/>
      <c r="AN23" s="10"/>
      <c r="AO23" s="10"/>
      <c r="AP23" s="10"/>
      <c r="AQ23" s="111" t="str">
        <f t="shared" si="0"/>
        <v/>
      </c>
      <c r="AR23" s="114" t="str">
        <f>IF(AQ23="","",(LOOKUP(SUM(N23:O23),الفرضيات!$R$2:$R$9, الفرضيات!$S$2:$S$9)))</f>
        <v/>
      </c>
      <c r="AS23" s="114" t="str">
        <f>IF(ISBLANK(L23),"",الفرضيات!$L$2)</f>
        <v/>
      </c>
      <c r="AT23" s="10"/>
      <c r="AU23" s="142"/>
      <c r="AV23" s="10"/>
      <c r="AW23" s="10"/>
      <c r="AX23" s="10"/>
      <c r="AY23" s="10"/>
      <c r="AZ23" s="10"/>
      <c r="BA23" s="10"/>
      <c r="BB23" s="10"/>
      <c r="BC23" s="10"/>
      <c r="BD23" s="10"/>
      <c r="BE23" s="10"/>
      <c r="BF23" s="142"/>
      <c r="BG23" s="158" t="str">
        <f>IF(ISBLANK(L23),"0",T23*(R23-AG23)/الفرضيات!$H$2*(1+AR23))</f>
        <v>0</v>
      </c>
      <c r="BH23" s="158" t="str">
        <f t="shared" si="1"/>
        <v>0</v>
      </c>
      <c r="BI23" s="158" t="str">
        <f t="shared" si="2"/>
        <v>0</v>
      </c>
      <c r="BJ23" s="158" t="str">
        <f t="shared" si="3"/>
        <v>0</v>
      </c>
      <c r="BK23" s="158" t="str">
        <f t="shared" si="4"/>
        <v>0</v>
      </c>
      <c r="BL23" s="158" t="str">
        <f t="shared" si="5"/>
        <v>0</v>
      </c>
      <c r="BM23" s="158" t="str" cm="1">
        <f t="array" ref="BM23">IF(ISBLANK(AW23),"0",_xlfn.CEILING.MATH(AX23/الفرضيات!$H$3*(1+MAX(_xlfn.CHOOSECOLS(_xlfn._xlws.FILTER($I$4:$AT$335,$K$4:$K$335=AW23),36)))))</f>
        <v>0</v>
      </c>
      <c r="BN23" s="158" t="str" cm="1">
        <f t="array" ref="BN23">IF(ISBLANK(AW23),"0",_xlfn.CEILING.MATH(AY23/الفرضيات!$H$4*(1+MAX(_xlfn.CHOOSECOLS(_xlfn._xlws.FILTER($I$4:$AT$335,$K$4:$K$335=AW23),36)))))</f>
        <v>0</v>
      </c>
      <c r="BO23" s="158" t="str">
        <f>IF(ISBLANK(L23),"0",IF(S23&lt;2,"0",(U23*(R23-AG23)/الفرضيات!$H$2*(1+AR23))))</f>
        <v>0</v>
      </c>
      <c r="BP23" s="158" t="str">
        <f t="shared" si="6"/>
        <v>0</v>
      </c>
      <c r="BQ23" s="158" t="str">
        <f t="shared" si="7"/>
        <v>0</v>
      </c>
      <c r="BR23" s="158" t="str">
        <f t="shared" si="8"/>
        <v>0</v>
      </c>
      <c r="BS23" s="158" t="str">
        <f t="shared" si="9"/>
        <v>0</v>
      </c>
      <c r="BT23" s="158" t="str">
        <f t="shared" si="10"/>
        <v>0</v>
      </c>
      <c r="BU23" s="158" t="str" cm="1">
        <f t="array" ref="BU23">IF(ISBLANK(AW23),"0",IF($AZ23&lt;2,"0",_xlfn.CEILING.MATH(AX23/الفرضيات!$H$3*(1+MAX(_xlfn.CHOOSECOLS(_xlfn._xlws.FILTER($I$4:$AT$335,$K$4:$K$335=AW23),36))))))</f>
        <v>0</v>
      </c>
      <c r="BV23" s="158" t="str" cm="1">
        <f t="array" ref="BV23">IF(ISBLANK(AW23),"0",IF($AZ23&lt;2,"0",_xlfn.CEILING.MATH(AY23/الفرضيات!$H$4*(1+MAX(_xlfn.CHOOSECOLS(_xlfn._xlws.FILTER($I$4:$AT$335,$K$4:$K$335=AW23),36))))))</f>
        <v>0</v>
      </c>
      <c r="BW23" s="158" t="str">
        <f>IF(ISBLANK(L23),"0",IF(S23&lt;3,"0",(V23*(R23-AG23)/الفرضيات!$H$2*(1+AR23))))</f>
        <v>0</v>
      </c>
      <c r="BX23" s="158" t="str">
        <f t="shared" si="11"/>
        <v>0</v>
      </c>
      <c r="BY23" s="158" t="str">
        <f t="shared" si="12"/>
        <v>0</v>
      </c>
      <c r="BZ23" s="158" t="str">
        <f t="shared" si="13"/>
        <v>0</v>
      </c>
      <c r="CA23" s="158" t="str">
        <f t="shared" si="14"/>
        <v>0</v>
      </c>
      <c r="CB23" s="158" t="str">
        <f t="shared" si="15"/>
        <v>0</v>
      </c>
      <c r="CC23" s="158" t="str" cm="1">
        <f t="array" ref="CC23">IF(ISBLANK(AW23),"0",IF($AZ23&lt;3,"0",_xlfn.CEILING.MATH(AX23/الفرضيات!$H$3*(1+MAX(_xlfn.CHOOSECOLS(_xlfn._xlws.FILTER($I$4:$AT$335,$K$4:$K$335=AW23),36))))))</f>
        <v>0</v>
      </c>
      <c r="CD23" s="158" t="str" cm="1">
        <f t="array" ref="CD23">IF(ISBLANK(AW23),"0",IF($AZ23&lt;3,"0",_xlfn.CEILING.MATH(AY23/الفرضيات!$H$4*(1+MAX(_xlfn.CHOOSECOLS(_xlfn._xlws.FILTER($I$4:$AT$335,$K$4:$K$335=AW23),36))))))</f>
        <v>0</v>
      </c>
      <c r="CE23" s="158">
        <f>IFERROR(MAX(0,((BG23+BO23+BW23)*(1+AS23+AR23)+(BH23+BI23+BJ23+BL23+BP23+BQ23+BR23+BT23+BX23+BY23+BZ23+CB23)*(1+AS23))*(1+ VLOOKUP(AQ23,الفرضيات!$N$1:$O$11,2,0))-AH23),0)</f>
        <v>0</v>
      </c>
      <c r="CF23" s="158">
        <f t="shared" si="16"/>
        <v>0</v>
      </c>
      <c r="CG23" s="158" cm="1">
        <f t="array" ref="CG23">IFERROR(MAX(0,MAX(BM23,BU23,CC23)*(1+VLOOKUP(MAX(_xlfn.CHOOSECOLS(_xlfn._xlws.FILTER($I$4:$AT$335,$K$4:$K$335=AW23),35)),الفرضيات!$N$2:$O$11,2,0))-BA23),0)</f>
        <v>0</v>
      </c>
      <c r="CH23" s="158" cm="1">
        <f t="array" ref="CH23">IFERROR(MAX(0,MAX(BN23,BV23,CD23)*(1+VLOOKUP(MAX(_xlfn.CHOOSECOLS(_xlfn._xlws.FILTER($I$4:$AT$335,$K$4:$K$335=AW23),35)),الفرضيات!$N$2:$O$11,2,0))-BB23),0)</f>
        <v>0</v>
      </c>
    </row>
    <row r="24" spans="2:86" ht="24.75" thickBot="1" x14ac:dyDescent="0.3">
      <c r="B24" s="9" t="str">
        <f>IF('الصفحة الرئيسية '!$E$11&gt;=5,5,"")</f>
        <v/>
      </c>
      <c r="I24" s="10"/>
      <c r="J24" s="10"/>
      <c r="K24" s="10"/>
      <c r="L24" s="10"/>
      <c r="M24" s="10"/>
      <c r="N24" s="10"/>
      <c r="O24" s="10"/>
      <c r="P24" s="10"/>
      <c r="Q24" s="10"/>
      <c r="R24" s="10"/>
      <c r="S24" s="10"/>
      <c r="T24" s="114"/>
      <c r="U24" s="114"/>
      <c r="V24" s="114"/>
      <c r="W24" s="10"/>
      <c r="X24" s="10"/>
      <c r="Y24" s="10"/>
      <c r="Z24" s="10"/>
      <c r="AA24" s="10"/>
      <c r="AB24" s="10"/>
      <c r="AC24" s="10"/>
      <c r="AD24" s="10"/>
      <c r="AE24" s="10"/>
      <c r="AF24" s="10"/>
      <c r="AG24" s="10"/>
      <c r="AH24" s="10"/>
      <c r="AI24" s="10"/>
      <c r="AJ24" s="10"/>
      <c r="AK24" s="10"/>
      <c r="AL24" s="10"/>
      <c r="AM24" s="10"/>
      <c r="AN24" s="10"/>
      <c r="AO24" s="10"/>
      <c r="AP24" s="10"/>
      <c r="AQ24" s="111" t="str">
        <f t="shared" si="0"/>
        <v/>
      </c>
      <c r="AR24" s="114" t="str">
        <f>IF(AQ24="","",(LOOKUP(SUM(N24:O24),الفرضيات!$R$2:$R$9, الفرضيات!$S$2:$S$9)))</f>
        <v/>
      </c>
      <c r="AS24" s="114" t="str">
        <f>IF(ISBLANK(L24),"",الفرضيات!$L$2)</f>
        <v/>
      </c>
      <c r="AT24" s="10"/>
      <c r="AU24" s="142"/>
      <c r="AV24" s="10"/>
      <c r="AW24" s="10"/>
      <c r="AX24" s="10"/>
      <c r="AY24" s="10"/>
      <c r="AZ24" s="10"/>
      <c r="BA24" s="10"/>
      <c r="BB24" s="10"/>
      <c r="BC24" s="10"/>
      <c r="BD24" s="10"/>
      <c r="BE24" s="10"/>
      <c r="BF24" s="142"/>
      <c r="BG24" s="158" t="str">
        <f>IF(ISBLANK(L24),"0",T24*(R24-AG24)/الفرضيات!$H$2*(1+AR24))</f>
        <v>0</v>
      </c>
      <c r="BH24" s="158" t="str">
        <f t="shared" si="1"/>
        <v>0</v>
      </c>
      <c r="BI24" s="158" t="str">
        <f t="shared" si="2"/>
        <v>0</v>
      </c>
      <c r="BJ24" s="158" t="str">
        <f t="shared" si="3"/>
        <v>0</v>
      </c>
      <c r="BK24" s="158" t="str">
        <f t="shared" si="4"/>
        <v>0</v>
      </c>
      <c r="BL24" s="158" t="str">
        <f t="shared" si="5"/>
        <v>0</v>
      </c>
      <c r="BM24" s="158" t="str" cm="1">
        <f t="array" ref="BM24">IF(ISBLANK(AW24),"0",_xlfn.CEILING.MATH(AX24/الفرضيات!$H$3*(1+MAX(_xlfn.CHOOSECOLS(_xlfn._xlws.FILTER($I$4:$AT$335,$K$4:$K$335=AW24),36)))))</f>
        <v>0</v>
      </c>
      <c r="BN24" s="158" t="str" cm="1">
        <f t="array" ref="BN24">IF(ISBLANK(AW24),"0",_xlfn.CEILING.MATH(AY24/الفرضيات!$H$4*(1+MAX(_xlfn.CHOOSECOLS(_xlfn._xlws.FILTER($I$4:$AT$335,$K$4:$K$335=AW24),36)))))</f>
        <v>0</v>
      </c>
      <c r="BO24" s="158" t="str">
        <f>IF(ISBLANK(L24),"0",IF(S24&lt;2,"0",(U24*(R24-AG24)/الفرضيات!$H$2*(1+AR24))))</f>
        <v>0</v>
      </c>
      <c r="BP24" s="158" t="str">
        <f t="shared" si="6"/>
        <v>0</v>
      </c>
      <c r="BQ24" s="158" t="str">
        <f t="shared" si="7"/>
        <v>0</v>
      </c>
      <c r="BR24" s="158" t="str">
        <f t="shared" si="8"/>
        <v>0</v>
      </c>
      <c r="BS24" s="158" t="str">
        <f t="shared" si="9"/>
        <v>0</v>
      </c>
      <c r="BT24" s="158" t="str">
        <f t="shared" si="10"/>
        <v>0</v>
      </c>
      <c r="BU24" s="158" t="str" cm="1">
        <f t="array" ref="BU24">IF(ISBLANK(AW24),"0",IF($AZ24&lt;2,"0",_xlfn.CEILING.MATH(AX24/الفرضيات!$H$3*(1+MAX(_xlfn.CHOOSECOLS(_xlfn._xlws.FILTER($I$4:$AT$335,$K$4:$K$335=AW24),36))))))</f>
        <v>0</v>
      </c>
      <c r="BV24" s="158" t="str" cm="1">
        <f t="array" ref="BV24">IF(ISBLANK(AW24),"0",IF($AZ24&lt;2,"0",_xlfn.CEILING.MATH(AY24/الفرضيات!$H$4*(1+MAX(_xlfn.CHOOSECOLS(_xlfn._xlws.FILTER($I$4:$AT$335,$K$4:$K$335=AW24),36))))))</f>
        <v>0</v>
      </c>
      <c r="BW24" s="158" t="str">
        <f>IF(ISBLANK(L24),"0",IF(S24&lt;3,"0",(V24*(R24-AG24)/الفرضيات!$H$2*(1+AR24))))</f>
        <v>0</v>
      </c>
      <c r="BX24" s="158" t="str">
        <f t="shared" si="11"/>
        <v>0</v>
      </c>
      <c r="BY24" s="158" t="str">
        <f t="shared" si="12"/>
        <v>0</v>
      </c>
      <c r="BZ24" s="158" t="str">
        <f t="shared" si="13"/>
        <v>0</v>
      </c>
      <c r="CA24" s="158" t="str">
        <f t="shared" si="14"/>
        <v>0</v>
      </c>
      <c r="CB24" s="158" t="str">
        <f t="shared" si="15"/>
        <v>0</v>
      </c>
      <c r="CC24" s="158" t="str" cm="1">
        <f t="array" ref="CC24">IF(ISBLANK(AW24),"0",IF($AZ24&lt;3,"0",_xlfn.CEILING.MATH(AX24/الفرضيات!$H$3*(1+MAX(_xlfn.CHOOSECOLS(_xlfn._xlws.FILTER($I$4:$AT$335,$K$4:$K$335=AW24),36))))))</f>
        <v>0</v>
      </c>
      <c r="CD24" s="158" t="str" cm="1">
        <f t="array" ref="CD24">IF(ISBLANK(AW24),"0",IF($AZ24&lt;3,"0",_xlfn.CEILING.MATH(AY24/الفرضيات!$H$4*(1+MAX(_xlfn.CHOOSECOLS(_xlfn._xlws.FILTER($I$4:$AT$335,$K$4:$K$335=AW24),36))))))</f>
        <v>0</v>
      </c>
      <c r="CE24" s="158">
        <f>IFERROR(MAX(0,((BG24+BO24+BW24)*(1+AS24+AR24)+(BH24+BI24+BJ24+BL24+BP24+BQ24+BR24+BT24+BX24+BY24+BZ24+CB24)*(1+AS24))*(1+ VLOOKUP(AQ24,الفرضيات!$N$1:$O$11,2,0))-AH24),0)</f>
        <v>0</v>
      </c>
      <c r="CF24" s="158">
        <f t="shared" si="16"/>
        <v>0</v>
      </c>
      <c r="CG24" s="158" cm="1">
        <f t="array" ref="CG24">IFERROR(MAX(0,MAX(BM24,BU24,CC24)*(1+VLOOKUP(MAX(_xlfn.CHOOSECOLS(_xlfn._xlws.FILTER($I$4:$AT$335,$K$4:$K$335=AW24),35)),الفرضيات!$N$2:$O$11,2,0))-BA24),0)</f>
        <v>0</v>
      </c>
      <c r="CH24" s="158" cm="1">
        <f t="array" ref="CH24">IFERROR(MAX(0,MAX(BN24,BV24,CD24)*(1+VLOOKUP(MAX(_xlfn.CHOOSECOLS(_xlfn._xlws.FILTER($I$4:$AT$335,$K$4:$K$335=AW24),35)),الفرضيات!$N$2:$O$11,2,0))-BB24),0)</f>
        <v>0</v>
      </c>
    </row>
    <row r="25" spans="2:86" ht="24.75" thickBot="1" x14ac:dyDescent="0.3">
      <c r="I25" s="10"/>
      <c r="J25" s="10"/>
      <c r="K25" s="10"/>
      <c r="L25" s="10"/>
      <c r="M25" s="10"/>
      <c r="N25" s="10"/>
      <c r="O25" s="10"/>
      <c r="P25" s="10"/>
      <c r="Q25" s="10"/>
      <c r="R25" s="10"/>
      <c r="S25" s="10"/>
      <c r="T25" s="114"/>
      <c r="U25" s="114"/>
      <c r="V25" s="114"/>
      <c r="W25" s="10"/>
      <c r="X25" s="10"/>
      <c r="Y25" s="10"/>
      <c r="Z25" s="10"/>
      <c r="AA25" s="10"/>
      <c r="AB25" s="10"/>
      <c r="AC25" s="10"/>
      <c r="AD25" s="10"/>
      <c r="AE25" s="10"/>
      <c r="AF25" s="10"/>
      <c r="AG25" s="10"/>
      <c r="AH25" s="10"/>
      <c r="AI25" s="10"/>
      <c r="AJ25" s="10"/>
      <c r="AK25" s="10"/>
      <c r="AL25" s="10"/>
      <c r="AM25" s="10"/>
      <c r="AN25" s="10"/>
      <c r="AO25" s="10"/>
      <c r="AP25" s="10"/>
      <c r="AQ25" s="111" t="str">
        <f t="shared" si="0"/>
        <v/>
      </c>
      <c r="AR25" s="114" t="str">
        <f>IF(AQ25="","",(LOOKUP(SUM(N25:O25),الفرضيات!$R$2:$R$9, الفرضيات!$S$2:$S$9)))</f>
        <v/>
      </c>
      <c r="AS25" s="114" t="str">
        <f>IF(ISBLANK(L25),"",الفرضيات!$L$2)</f>
        <v/>
      </c>
      <c r="AT25" s="10"/>
      <c r="AU25" s="142"/>
      <c r="AV25" s="10"/>
      <c r="AW25" s="10"/>
      <c r="AX25" s="10"/>
      <c r="AY25" s="10"/>
      <c r="AZ25" s="10"/>
      <c r="BA25" s="10"/>
      <c r="BB25" s="10"/>
      <c r="BC25" s="10"/>
      <c r="BD25" s="10"/>
      <c r="BE25" s="10"/>
      <c r="BF25" s="142"/>
      <c r="BG25" s="158" t="str">
        <f>IF(ISBLANK(L25),"0",T25*(R25-AG25)/الفرضيات!$H$2*(1+AR25))</f>
        <v>0</v>
      </c>
      <c r="BH25" s="158" t="str">
        <f t="shared" si="1"/>
        <v>0</v>
      </c>
      <c r="BI25" s="158" t="str">
        <f t="shared" si="2"/>
        <v>0</v>
      </c>
      <c r="BJ25" s="158" t="str">
        <f t="shared" si="3"/>
        <v>0</v>
      </c>
      <c r="BK25" s="158" t="str">
        <f t="shared" si="4"/>
        <v>0</v>
      </c>
      <c r="BL25" s="158" t="str">
        <f t="shared" si="5"/>
        <v>0</v>
      </c>
      <c r="BM25" s="158" t="str" cm="1">
        <f t="array" ref="BM25">IF(ISBLANK(AW25),"0",_xlfn.CEILING.MATH(AX25/الفرضيات!$H$3*(1+MAX(_xlfn.CHOOSECOLS(_xlfn._xlws.FILTER($I$4:$AT$335,$K$4:$K$335=AW25),36)))))</f>
        <v>0</v>
      </c>
      <c r="BN25" s="158" t="str" cm="1">
        <f t="array" ref="BN25">IF(ISBLANK(AW25),"0",_xlfn.CEILING.MATH(AY25/الفرضيات!$H$4*(1+MAX(_xlfn.CHOOSECOLS(_xlfn._xlws.FILTER($I$4:$AT$335,$K$4:$K$335=AW25),36)))))</f>
        <v>0</v>
      </c>
      <c r="BO25" s="158" t="str">
        <f>IF(ISBLANK(L25),"0",IF(S25&lt;2,"0",(U25*(R25-AG25)/الفرضيات!$H$2*(1+AR25))))</f>
        <v>0</v>
      </c>
      <c r="BP25" s="158" t="str">
        <f t="shared" si="6"/>
        <v>0</v>
      </c>
      <c r="BQ25" s="158" t="str">
        <f t="shared" si="7"/>
        <v>0</v>
      </c>
      <c r="BR25" s="158" t="str">
        <f t="shared" si="8"/>
        <v>0</v>
      </c>
      <c r="BS25" s="158" t="str">
        <f t="shared" si="9"/>
        <v>0</v>
      </c>
      <c r="BT25" s="158" t="str">
        <f t="shared" si="10"/>
        <v>0</v>
      </c>
      <c r="BU25" s="158" t="str" cm="1">
        <f t="array" ref="BU25">IF(ISBLANK(AW25),"0",IF($AZ25&lt;2,"0",_xlfn.CEILING.MATH(AX25/الفرضيات!$H$3*(1+MAX(_xlfn.CHOOSECOLS(_xlfn._xlws.FILTER($I$4:$AT$335,$K$4:$K$335=AW25),36))))))</f>
        <v>0</v>
      </c>
      <c r="BV25" s="158" t="str" cm="1">
        <f t="array" ref="BV25">IF(ISBLANK(AW25),"0",IF($AZ25&lt;2,"0",_xlfn.CEILING.MATH(AY25/الفرضيات!$H$4*(1+MAX(_xlfn.CHOOSECOLS(_xlfn._xlws.FILTER($I$4:$AT$335,$K$4:$K$335=AW25),36))))))</f>
        <v>0</v>
      </c>
      <c r="BW25" s="158" t="str">
        <f>IF(ISBLANK(L25),"0",IF(S25&lt;3,"0",(V25*(R25-AG25)/الفرضيات!$H$2*(1+AR25))))</f>
        <v>0</v>
      </c>
      <c r="BX25" s="158" t="str">
        <f t="shared" si="11"/>
        <v>0</v>
      </c>
      <c r="BY25" s="158" t="str">
        <f t="shared" si="12"/>
        <v>0</v>
      </c>
      <c r="BZ25" s="158" t="str">
        <f t="shared" si="13"/>
        <v>0</v>
      </c>
      <c r="CA25" s="158" t="str">
        <f t="shared" si="14"/>
        <v>0</v>
      </c>
      <c r="CB25" s="158" t="str">
        <f t="shared" si="15"/>
        <v>0</v>
      </c>
      <c r="CC25" s="158" t="str" cm="1">
        <f t="array" ref="CC25">IF(ISBLANK(AW25),"0",IF($AZ25&lt;3,"0",_xlfn.CEILING.MATH(AX25/الفرضيات!$H$3*(1+MAX(_xlfn.CHOOSECOLS(_xlfn._xlws.FILTER($I$4:$AT$335,$K$4:$K$335=AW25),36))))))</f>
        <v>0</v>
      </c>
      <c r="CD25" s="158" t="str" cm="1">
        <f t="array" ref="CD25">IF(ISBLANK(AW25),"0",IF($AZ25&lt;3,"0",_xlfn.CEILING.MATH(AY25/الفرضيات!$H$4*(1+MAX(_xlfn.CHOOSECOLS(_xlfn._xlws.FILTER($I$4:$AT$335,$K$4:$K$335=AW25),36))))))</f>
        <v>0</v>
      </c>
      <c r="CE25" s="158">
        <f>IFERROR(MAX(0,((BG25+BO25+BW25)*(1+AS25+AR25)+(BH25+BI25+BJ25+BL25+BP25+BQ25+BR25+BT25+BX25+BY25+BZ25+CB25)*(1+AS25))*(1+ VLOOKUP(AQ25,الفرضيات!$N$1:$O$11,2,0))-AH25),0)</f>
        <v>0</v>
      </c>
      <c r="CF25" s="158">
        <f t="shared" si="16"/>
        <v>0</v>
      </c>
      <c r="CG25" s="158" cm="1">
        <f t="array" ref="CG25">IFERROR(MAX(0,MAX(BM25,BU25,CC25)*(1+VLOOKUP(MAX(_xlfn.CHOOSECOLS(_xlfn._xlws.FILTER($I$4:$AT$335,$K$4:$K$335=AW25),35)),الفرضيات!$N$2:$O$11,2,0))-BA25),0)</f>
        <v>0</v>
      </c>
      <c r="CH25" s="158" cm="1">
        <f t="array" ref="CH25">IFERROR(MAX(0,MAX(BN25,BV25,CD25)*(1+VLOOKUP(MAX(_xlfn.CHOOSECOLS(_xlfn._xlws.FILTER($I$4:$AT$335,$K$4:$K$335=AW25),35)),الفرضيات!$N$2:$O$11,2,0))-BB25),0)</f>
        <v>0</v>
      </c>
    </row>
    <row r="26" spans="2:86" ht="24.75" thickBot="1" x14ac:dyDescent="0.3">
      <c r="B26" s="74" t="s">
        <v>13</v>
      </c>
      <c r="C26" s="74" t="s">
        <v>14</v>
      </c>
      <c r="I26" s="10"/>
      <c r="J26" s="10"/>
      <c r="K26" s="10"/>
      <c r="L26" s="10"/>
      <c r="M26" s="10"/>
      <c r="N26" s="10"/>
      <c r="O26" s="10"/>
      <c r="P26" s="10"/>
      <c r="Q26" s="10"/>
      <c r="R26" s="10"/>
      <c r="S26" s="10"/>
      <c r="T26" s="114"/>
      <c r="U26" s="114"/>
      <c r="V26" s="114"/>
      <c r="W26" s="10"/>
      <c r="X26" s="10"/>
      <c r="Y26" s="10"/>
      <c r="Z26" s="10"/>
      <c r="AA26" s="10"/>
      <c r="AB26" s="10"/>
      <c r="AC26" s="10"/>
      <c r="AD26" s="10"/>
      <c r="AE26" s="10"/>
      <c r="AF26" s="10"/>
      <c r="AG26" s="10"/>
      <c r="AH26" s="10"/>
      <c r="AI26" s="10"/>
      <c r="AJ26" s="10"/>
      <c r="AK26" s="10"/>
      <c r="AL26" s="10"/>
      <c r="AM26" s="10"/>
      <c r="AN26" s="10"/>
      <c r="AO26" s="10"/>
      <c r="AP26" s="10"/>
      <c r="AQ26" s="111" t="str">
        <f t="shared" si="0"/>
        <v/>
      </c>
      <c r="AR26" s="114" t="str">
        <f>IF(AQ26="","",(LOOKUP(SUM(N26:O26),الفرضيات!$R$2:$R$9, الفرضيات!$S$2:$S$9)))</f>
        <v/>
      </c>
      <c r="AS26" s="114" t="str">
        <f>IF(ISBLANK(L26),"",الفرضيات!$L$2)</f>
        <v/>
      </c>
      <c r="AT26" s="10"/>
      <c r="AU26" s="142"/>
      <c r="AV26" s="10"/>
      <c r="AW26" s="10"/>
      <c r="AX26" s="10"/>
      <c r="AY26" s="10"/>
      <c r="AZ26" s="10"/>
      <c r="BA26" s="10"/>
      <c r="BB26" s="10"/>
      <c r="BC26" s="10"/>
      <c r="BD26" s="10"/>
      <c r="BE26" s="10"/>
      <c r="BF26" s="142"/>
      <c r="BG26" s="158" t="str">
        <f>IF(ISBLANK(L26),"0",T26*(R26-AG26)/الفرضيات!$H$2*(1+AR26))</f>
        <v>0</v>
      </c>
      <c r="BH26" s="158" t="str">
        <f t="shared" si="1"/>
        <v>0</v>
      </c>
      <c r="BI26" s="158" t="str">
        <f t="shared" si="2"/>
        <v>0</v>
      </c>
      <c r="BJ26" s="158" t="str">
        <f t="shared" si="3"/>
        <v>0</v>
      </c>
      <c r="BK26" s="158" t="str">
        <f t="shared" si="4"/>
        <v>0</v>
      </c>
      <c r="BL26" s="158" t="str">
        <f t="shared" si="5"/>
        <v>0</v>
      </c>
      <c r="BM26" s="158" t="str" cm="1">
        <f t="array" ref="BM26">IF(ISBLANK(AW26),"0",_xlfn.CEILING.MATH(AX26/الفرضيات!$H$3*(1+MAX(_xlfn.CHOOSECOLS(_xlfn._xlws.FILTER($I$4:$AT$335,$K$4:$K$335=AW26),36)))))</f>
        <v>0</v>
      </c>
      <c r="BN26" s="158" t="str" cm="1">
        <f t="array" ref="BN26">IF(ISBLANK(AW26),"0",_xlfn.CEILING.MATH(AY26/الفرضيات!$H$4*(1+MAX(_xlfn.CHOOSECOLS(_xlfn._xlws.FILTER($I$4:$AT$335,$K$4:$K$335=AW26),36)))))</f>
        <v>0</v>
      </c>
      <c r="BO26" s="158" t="str">
        <f>IF(ISBLANK(L26),"0",IF(S26&lt;2,"0",(U26*(R26-AG26)/الفرضيات!$H$2*(1+AR26))))</f>
        <v>0</v>
      </c>
      <c r="BP26" s="158" t="str">
        <f t="shared" si="6"/>
        <v>0</v>
      </c>
      <c r="BQ26" s="158" t="str">
        <f t="shared" si="7"/>
        <v>0</v>
      </c>
      <c r="BR26" s="158" t="str">
        <f t="shared" si="8"/>
        <v>0</v>
      </c>
      <c r="BS26" s="158" t="str">
        <f t="shared" si="9"/>
        <v>0</v>
      </c>
      <c r="BT26" s="158" t="str">
        <f t="shared" si="10"/>
        <v>0</v>
      </c>
      <c r="BU26" s="158" t="str" cm="1">
        <f t="array" ref="BU26">IF(ISBLANK(AW26),"0",IF($AZ26&lt;2,"0",_xlfn.CEILING.MATH(AX26/الفرضيات!$H$3*(1+MAX(_xlfn.CHOOSECOLS(_xlfn._xlws.FILTER($I$4:$AT$335,$K$4:$K$335=AW26),36))))))</f>
        <v>0</v>
      </c>
      <c r="BV26" s="158" t="str" cm="1">
        <f t="array" ref="BV26">IF(ISBLANK(AW26),"0",IF($AZ26&lt;2,"0",_xlfn.CEILING.MATH(AY26/الفرضيات!$H$4*(1+MAX(_xlfn.CHOOSECOLS(_xlfn._xlws.FILTER($I$4:$AT$335,$K$4:$K$335=AW26),36))))))</f>
        <v>0</v>
      </c>
      <c r="BW26" s="158" t="str">
        <f>IF(ISBLANK(L26),"0",IF(S26&lt;3,"0",(V26*(R26-AG26)/الفرضيات!$H$2*(1+AR26))))</f>
        <v>0</v>
      </c>
      <c r="BX26" s="158" t="str">
        <f t="shared" si="11"/>
        <v>0</v>
      </c>
      <c r="BY26" s="158" t="str">
        <f t="shared" si="12"/>
        <v>0</v>
      </c>
      <c r="BZ26" s="158" t="str">
        <f t="shared" si="13"/>
        <v>0</v>
      </c>
      <c r="CA26" s="158" t="str">
        <f t="shared" si="14"/>
        <v>0</v>
      </c>
      <c r="CB26" s="158" t="str">
        <f t="shared" si="15"/>
        <v>0</v>
      </c>
      <c r="CC26" s="158" t="str" cm="1">
        <f t="array" ref="CC26">IF(ISBLANK(AW26),"0",IF($AZ26&lt;3,"0",_xlfn.CEILING.MATH(AX26/الفرضيات!$H$3*(1+MAX(_xlfn.CHOOSECOLS(_xlfn._xlws.FILTER($I$4:$AT$335,$K$4:$K$335=AW26),36))))))</f>
        <v>0</v>
      </c>
      <c r="CD26" s="158" t="str" cm="1">
        <f t="array" ref="CD26">IF(ISBLANK(AW26),"0",IF($AZ26&lt;3,"0",_xlfn.CEILING.MATH(AY26/الفرضيات!$H$4*(1+MAX(_xlfn.CHOOSECOLS(_xlfn._xlws.FILTER($I$4:$AT$335,$K$4:$K$335=AW26),36))))))</f>
        <v>0</v>
      </c>
      <c r="CE26" s="158">
        <f>IFERROR(MAX(0,((BG26+BO26+BW26)*(1+AS26+AR26)+(BH26+BI26+BJ26+BL26+BP26+BQ26+BR26+BT26+BX26+BY26+BZ26+CB26)*(1+AS26))*(1+ VLOOKUP(AQ26,الفرضيات!$N$1:$O$11,2,0))-AH26),0)</f>
        <v>0</v>
      </c>
      <c r="CF26" s="158">
        <f t="shared" si="16"/>
        <v>0</v>
      </c>
      <c r="CG26" s="158" cm="1">
        <f t="array" ref="CG26">IFERROR(MAX(0,MAX(BM26,BU26,CC26)*(1+VLOOKUP(MAX(_xlfn.CHOOSECOLS(_xlfn._xlws.FILTER($I$4:$AT$335,$K$4:$K$335=AW26),35)),الفرضيات!$N$2:$O$11,2,0))-BA26),0)</f>
        <v>0</v>
      </c>
      <c r="CH26" s="158" cm="1">
        <f t="array" ref="CH26">IFERROR(MAX(0,MAX(BN26,BV26,CD26)*(1+VLOOKUP(MAX(_xlfn.CHOOSECOLS(_xlfn._xlws.FILTER($I$4:$AT$335,$K$4:$K$335=AW26),35)),الفرضيات!$N$2:$O$11,2,0))-BB26),0)</f>
        <v>0</v>
      </c>
    </row>
    <row r="27" spans="2:86" ht="24.75" thickBot="1" x14ac:dyDescent="0.3">
      <c r="B27" s="9">
        <v>1</v>
      </c>
      <c r="C27" s="9" t="str">
        <f>IF('الصفحة الرئيسية '!$E$11&gt;=2,2,"")</f>
        <v/>
      </c>
      <c r="I27" s="10"/>
      <c r="J27" s="10"/>
      <c r="K27" s="10"/>
      <c r="L27" s="10"/>
      <c r="M27" s="10"/>
      <c r="N27" s="10"/>
      <c r="O27" s="10"/>
      <c r="P27" s="10"/>
      <c r="Q27" s="10"/>
      <c r="R27" s="10"/>
      <c r="S27" s="10"/>
      <c r="T27" s="114"/>
      <c r="U27" s="114"/>
      <c r="V27" s="114"/>
      <c r="W27" s="10"/>
      <c r="X27" s="10"/>
      <c r="Y27" s="10"/>
      <c r="Z27" s="10"/>
      <c r="AA27" s="10"/>
      <c r="AB27" s="10"/>
      <c r="AC27" s="10"/>
      <c r="AD27" s="10"/>
      <c r="AE27" s="10"/>
      <c r="AF27" s="10"/>
      <c r="AG27" s="10"/>
      <c r="AH27" s="10"/>
      <c r="AI27" s="10"/>
      <c r="AJ27" s="10"/>
      <c r="AK27" s="10"/>
      <c r="AL27" s="10"/>
      <c r="AM27" s="10"/>
      <c r="AN27" s="10"/>
      <c r="AO27" s="10"/>
      <c r="AP27" s="10"/>
      <c r="AQ27" s="111" t="str">
        <f t="shared" si="0"/>
        <v/>
      </c>
      <c r="AR27" s="114" t="str">
        <f>IF(AQ27="","",(LOOKUP(SUM(N27:O27),الفرضيات!$R$2:$R$9, الفرضيات!$S$2:$S$9)))</f>
        <v/>
      </c>
      <c r="AS27" s="114" t="str">
        <f>IF(ISBLANK(L27),"",الفرضيات!$L$2)</f>
        <v/>
      </c>
      <c r="AT27" s="10"/>
      <c r="AU27" s="142"/>
      <c r="AV27" s="10"/>
      <c r="AW27" s="10"/>
      <c r="AX27" s="10"/>
      <c r="AY27" s="10"/>
      <c r="AZ27" s="10"/>
      <c r="BA27" s="10"/>
      <c r="BB27" s="10"/>
      <c r="BC27" s="10"/>
      <c r="BD27" s="10"/>
      <c r="BE27" s="10"/>
      <c r="BF27" s="142"/>
      <c r="BG27" s="158" t="str">
        <f>IF(ISBLANK(L27),"0",T27*(R27-AG27)/الفرضيات!$H$2*(1+AR27))</f>
        <v>0</v>
      </c>
      <c r="BH27" s="158" t="str">
        <f t="shared" si="1"/>
        <v>0</v>
      </c>
      <c r="BI27" s="158" t="str">
        <f t="shared" si="2"/>
        <v>0</v>
      </c>
      <c r="BJ27" s="158" t="str">
        <f t="shared" si="3"/>
        <v>0</v>
      </c>
      <c r="BK27" s="158" t="str">
        <f t="shared" si="4"/>
        <v>0</v>
      </c>
      <c r="BL27" s="158" t="str">
        <f t="shared" si="5"/>
        <v>0</v>
      </c>
      <c r="BM27" s="158" t="str" cm="1">
        <f t="array" ref="BM27">IF(ISBLANK(AW27),"0",_xlfn.CEILING.MATH(AX27/الفرضيات!$H$3*(1+MAX(_xlfn.CHOOSECOLS(_xlfn._xlws.FILTER($I$4:$AT$335,$K$4:$K$335=AW27),36)))))</f>
        <v>0</v>
      </c>
      <c r="BN27" s="158" t="str" cm="1">
        <f t="array" ref="BN27">IF(ISBLANK(AW27),"0",_xlfn.CEILING.MATH(AY27/الفرضيات!$H$4*(1+MAX(_xlfn.CHOOSECOLS(_xlfn._xlws.FILTER($I$4:$AT$335,$K$4:$K$335=AW27),36)))))</f>
        <v>0</v>
      </c>
      <c r="BO27" s="158" t="str">
        <f>IF(ISBLANK(L27),"0",IF(S27&lt;2,"0",(U27*(R27-AG27)/الفرضيات!$H$2*(1+AR27))))</f>
        <v>0</v>
      </c>
      <c r="BP27" s="158" t="str">
        <f t="shared" si="6"/>
        <v>0</v>
      </c>
      <c r="BQ27" s="158" t="str">
        <f t="shared" si="7"/>
        <v>0</v>
      </c>
      <c r="BR27" s="158" t="str">
        <f t="shared" si="8"/>
        <v>0</v>
      </c>
      <c r="BS27" s="158" t="str">
        <f t="shared" si="9"/>
        <v>0</v>
      </c>
      <c r="BT27" s="158" t="str">
        <f t="shared" si="10"/>
        <v>0</v>
      </c>
      <c r="BU27" s="158" t="str" cm="1">
        <f t="array" ref="BU27">IF(ISBLANK(AW27),"0",IF($AZ27&lt;2,"0",_xlfn.CEILING.MATH(AX27/الفرضيات!$H$3*(1+MAX(_xlfn.CHOOSECOLS(_xlfn._xlws.FILTER($I$4:$AT$335,$K$4:$K$335=AW27),36))))))</f>
        <v>0</v>
      </c>
      <c r="BV27" s="158" t="str" cm="1">
        <f t="array" ref="BV27">IF(ISBLANK(AW27),"0",IF($AZ27&lt;2,"0",_xlfn.CEILING.MATH(AY27/الفرضيات!$H$4*(1+MAX(_xlfn.CHOOSECOLS(_xlfn._xlws.FILTER($I$4:$AT$335,$K$4:$K$335=AW27),36))))))</f>
        <v>0</v>
      </c>
      <c r="BW27" s="158" t="str">
        <f>IF(ISBLANK(L27),"0",IF(S27&lt;3,"0",(V27*(R27-AG27)/الفرضيات!$H$2*(1+AR27))))</f>
        <v>0</v>
      </c>
      <c r="BX27" s="158" t="str">
        <f t="shared" si="11"/>
        <v>0</v>
      </c>
      <c r="BY27" s="158" t="str">
        <f t="shared" si="12"/>
        <v>0</v>
      </c>
      <c r="BZ27" s="158" t="str">
        <f t="shared" si="13"/>
        <v>0</v>
      </c>
      <c r="CA27" s="158" t="str">
        <f t="shared" si="14"/>
        <v>0</v>
      </c>
      <c r="CB27" s="158" t="str">
        <f t="shared" si="15"/>
        <v>0</v>
      </c>
      <c r="CC27" s="158" t="str" cm="1">
        <f t="array" ref="CC27">IF(ISBLANK(AW27),"0",IF($AZ27&lt;3,"0",_xlfn.CEILING.MATH(AX27/الفرضيات!$H$3*(1+MAX(_xlfn.CHOOSECOLS(_xlfn._xlws.FILTER($I$4:$AT$335,$K$4:$K$335=AW27),36))))))</f>
        <v>0</v>
      </c>
      <c r="CD27" s="158" t="str" cm="1">
        <f t="array" ref="CD27">IF(ISBLANK(AW27),"0",IF($AZ27&lt;3,"0",_xlfn.CEILING.MATH(AY27/الفرضيات!$H$4*(1+MAX(_xlfn.CHOOSECOLS(_xlfn._xlws.FILTER($I$4:$AT$335,$K$4:$K$335=AW27),36))))))</f>
        <v>0</v>
      </c>
      <c r="CE27" s="158">
        <f>IFERROR(MAX(0,((BG27+BO27+BW27)*(1+AS27+AR27)+(BH27+BI27+BJ27+BL27+BP27+BQ27+BR27+BT27+BX27+BY27+BZ27+CB27)*(1+AS27))*(1+ VLOOKUP(AQ27,الفرضيات!$N$1:$O$11,2,0))-AH27),0)</f>
        <v>0</v>
      </c>
      <c r="CF27" s="158">
        <f t="shared" si="16"/>
        <v>0</v>
      </c>
      <c r="CG27" s="158" cm="1">
        <f t="array" ref="CG27">IFERROR(MAX(0,MAX(BM27,BU27,CC27)*(1+VLOOKUP(MAX(_xlfn.CHOOSECOLS(_xlfn._xlws.FILTER($I$4:$AT$335,$K$4:$K$335=AW27),35)),الفرضيات!$N$2:$O$11,2,0))-BA27),0)</f>
        <v>0</v>
      </c>
      <c r="CH27" s="158" cm="1">
        <f t="array" ref="CH27">IFERROR(MAX(0,MAX(BN27,BV27,CD27)*(1+VLOOKUP(MAX(_xlfn.CHOOSECOLS(_xlfn._xlws.FILTER($I$4:$AT$335,$K$4:$K$335=AW27),35)),الفرضيات!$N$2:$O$11,2,0))-BB27),0)</f>
        <v>0</v>
      </c>
    </row>
    <row r="28" spans="2:86" ht="24.75" thickBot="1" x14ac:dyDescent="0.3">
      <c r="C28" s="9" t="str">
        <f>IF('الصفحة الرئيسية '!$E$11&gt;=3,3,"")</f>
        <v/>
      </c>
      <c r="I28" s="10"/>
      <c r="J28" s="10"/>
      <c r="K28" s="10"/>
      <c r="L28" s="10"/>
      <c r="M28" s="10"/>
      <c r="N28" s="10"/>
      <c r="O28" s="10"/>
      <c r="P28" s="10"/>
      <c r="Q28" s="10"/>
      <c r="R28" s="10"/>
      <c r="S28" s="10"/>
      <c r="T28" s="114"/>
      <c r="U28" s="114"/>
      <c r="V28" s="114"/>
      <c r="W28" s="10"/>
      <c r="X28" s="10"/>
      <c r="Y28" s="10"/>
      <c r="Z28" s="10"/>
      <c r="AA28" s="10"/>
      <c r="AB28" s="10"/>
      <c r="AC28" s="10"/>
      <c r="AD28" s="10"/>
      <c r="AE28" s="10"/>
      <c r="AF28" s="10"/>
      <c r="AG28" s="10"/>
      <c r="AH28" s="10"/>
      <c r="AI28" s="10"/>
      <c r="AJ28" s="10"/>
      <c r="AK28" s="10"/>
      <c r="AL28" s="10"/>
      <c r="AM28" s="10"/>
      <c r="AN28" s="10"/>
      <c r="AO28" s="10"/>
      <c r="AP28" s="10"/>
      <c r="AQ28" s="111" t="str">
        <f t="shared" si="0"/>
        <v/>
      </c>
      <c r="AR28" s="114" t="str">
        <f>IF(AQ28="","",(LOOKUP(SUM(N28:O28),الفرضيات!$R$2:$R$9, الفرضيات!$S$2:$S$9)))</f>
        <v/>
      </c>
      <c r="AS28" s="114" t="str">
        <f>IF(ISBLANK(L28),"",الفرضيات!$L$2)</f>
        <v/>
      </c>
      <c r="AT28" s="10"/>
      <c r="AU28" s="142"/>
      <c r="AV28" s="10"/>
      <c r="AW28" s="10"/>
      <c r="AX28" s="10"/>
      <c r="AY28" s="10"/>
      <c r="AZ28" s="10"/>
      <c r="BA28" s="10"/>
      <c r="BB28" s="10"/>
      <c r="BC28" s="10"/>
      <c r="BD28" s="10"/>
      <c r="BE28" s="10"/>
      <c r="BF28" s="142"/>
      <c r="BG28" s="158" t="str">
        <f>IF(ISBLANK(L28),"0",T28*(R28-AG28)/الفرضيات!$H$2*(1+AR28))</f>
        <v>0</v>
      </c>
      <c r="BH28" s="158" t="str">
        <f t="shared" si="1"/>
        <v>0</v>
      </c>
      <c r="BI28" s="158" t="str">
        <f t="shared" si="2"/>
        <v>0</v>
      </c>
      <c r="BJ28" s="158" t="str">
        <f t="shared" si="3"/>
        <v>0</v>
      </c>
      <c r="BK28" s="158" t="str">
        <f t="shared" si="4"/>
        <v>0</v>
      </c>
      <c r="BL28" s="158" t="str">
        <f t="shared" si="5"/>
        <v>0</v>
      </c>
      <c r="BM28" s="158" t="str" cm="1">
        <f t="array" ref="BM28">IF(ISBLANK(AW28),"0",_xlfn.CEILING.MATH(AX28/الفرضيات!$H$3*(1+MAX(_xlfn.CHOOSECOLS(_xlfn._xlws.FILTER($I$4:$AT$335,$K$4:$K$335=AW28),36)))))</f>
        <v>0</v>
      </c>
      <c r="BN28" s="158" t="str" cm="1">
        <f t="array" ref="BN28">IF(ISBLANK(AW28),"0",_xlfn.CEILING.MATH(AY28/الفرضيات!$H$4*(1+MAX(_xlfn.CHOOSECOLS(_xlfn._xlws.FILTER($I$4:$AT$335,$K$4:$K$335=AW28),36)))))</f>
        <v>0</v>
      </c>
      <c r="BO28" s="158" t="str">
        <f>IF(ISBLANK(L28),"0",IF(S28&lt;2,"0",(U28*(R28-AG28)/الفرضيات!$H$2*(1+AR28))))</f>
        <v>0</v>
      </c>
      <c r="BP28" s="158" t="str">
        <f t="shared" si="6"/>
        <v>0</v>
      </c>
      <c r="BQ28" s="158" t="str">
        <f t="shared" si="7"/>
        <v>0</v>
      </c>
      <c r="BR28" s="158" t="str">
        <f t="shared" si="8"/>
        <v>0</v>
      </c>
      <c r="BS28" s="158" t="str">
        <f t="shared" si="9"/>
        <v>0</v>
      </c>
      <c r="BT28" s="158" t="str">
        <f t="shared" si="10"/>
        <v>0</v>
      </c>
      <c r="BU28" s="158" t="str" cm="1">
        <f t="array" ref="BU28">IF(ISBLANK(AW28),"0",IF($AZ28&lt;2,"0",_xlfn.CEILING.MATH(AX28/الفرضيات!$H$3*(1+MAX(_xlfn.CHOOSECOLS(_xlfn._xlws.FILTER($I$4:$AT$335,$K$4:$K$335=AW28),36))))))</f>
        <v>0</v>
      </c>
      <c r="BV28" s="158" t="str" cm="1">
        <f t="array" ref="BV28">IF(ISBLANK(AW28),"0",IF($AZ28&lt;2,"0",_xlfn.CEILING.MATH(AY28/الفرضيات!$H$4*(1+MAX(_xlfn.CHOOSECOLS(_xlfn._xlws.FILTER($I$4:$AT$335,$K$4:$K$335=AW28),36))))))</f>
        <v>0</v>
      </c>
      <c r="BW28" s="158" t="str">
        <f>IF(ISBLANK(L28),"0",IF(S28&lt;3,"0",(V28*(R28-AG28)/الفرضيات!$H$2*(1+AR28))))</f>
        <v>0</v>
      </c>
      <c r="BX28" s="158" t="str">
        <f t="shared" si="11"/>
        <v>0</v>
      </c>
      <c r="BY28" s="158" t="str">
        <f t="shared" si="12"/>
        <v>0</v>
      </c>
      <c r="BZ28" s="158" t="str">
        <f t="shared" si="13"/>
        <v>0</v>
      </c>
      <c r="CA28" s="158" t="str">
        <f t="shared" si="14"/>
        <v>0</v>
      </c>
      <c r="CB28" s="158" t="str">
        <f t="shared" si="15"/>
        <v>0</v>
      </c>
      <c r="CC28" s="158" t="str" cm="1">
        <f t="array" ref="CC28">IF(ISBLANK(AW28),"0",IF($AZ28&lt;3,"0",_xlfn.CEILING.MATH(AX28/الفرضيات!$H$3*(1+MAX(_xlfn.CHOOSECOLS(_xlfn._xlws.FILTER($I$4:$AT$335,$K$4:$K$335=AW28),36))))))</f>
        <v>0</v>
      </c>
      <c r="CD28" s="158" t="str" cm="1">
        <f t="array" ref="CD28">IF(ISBLANK(AW28),"0",IF($AZ28&lt;3,"0",_xlfn.CEILING.MATH(AY28/الفرضيات!$H$4*(1+MAX(_xlfn.CHOOSECOLS(_xlfn._xlws.FILTER($I$4:$AT$335,$K$4:$K$335=AW28),36))))))</f>
        <v>0</v>
      </c>
      <c r="CE28" s="158">
        <f>IFERROR(MAX(0,((BG28+BO28+BW28)*(1+AS28+AR28)+(BH28+BI28+BJ28+BL28+BP28+BQ28+BR28+BT28+BX28+BY28+BZ28+CB28)*(1+AS28))*(1+ VLOOKUP(AQ28,الفرضيات!$N$1:$O$11,2,0))-AH28),0)</f>
        <v>0</v>
      </c>
      <c r="CF28" s="158">
        <f t="shared" si="16"/>
        <v>0</v>
      </c>
      <c r="CG28" s="158" cm="1">
        <f t="array" ref="CG28">IFERROR(MAX(0,MAX(BM28,BU28,CC28)*(1+VLOOKUP(MAX(_xlfn.CHOOSECOLS(_xlfn._xlws.FILTER($I$4:$AT$335,$K$4:$K$335=AW28),35)),الفرضيات!$N$2:$O$11,2,0))-BA28),0)</f>
        <v>0</v>
      </c>
      <c r="CH28" s="158" cm="1">
        <f t="array" ref="CH28">IFERROR(MAX(0,MAX(BN28,BV28,CD28)*(1+VLOOKUP(MAX(_xlfn.CHOOSECOLS(_xlfn._xlws.FILTER($I$4:$AT$335,$K$4:$K$335=AW28),35)),الفرضيات!$N$2:$O$11,2,0))-BB28),0)</f>
        <v>0</v>
      </c>
    </row>
    <row r="29" spans="2:86" ht="24.75" thickBot="1" x14ac:dyDescent="0.3">
      <c r="C29" s="9" t="str">
        <f>IF('الصفحة الرئيسية '!$E$11&gt;=4,4,"")</f>
        <v/>
      </c>
      <c r="I29" s="10"/>
      <c r="J29" s="10"/>
      <c r="K29" s="10"/>
      <c r="L29" s="10"/>
      <c r="M29" s="10"/>
      <c r="N29" s="10"/>
      <c r="O29" s="10"/>
      <c r="P29" s="10"/>
      <c r="Q29" s="10"/>
      <c r="R29" s="10"/>
      <c r="S29" s="10"/>
      <c r="T29" s="114"/>
      <c r="U29" s="114"/>
      <c r="V29" s="114"/>
      <c r="W29" s="10"/>
      <c r="X29" s="10"/>
      <c r="Y29" s="10"/>
      <c r="Z29" s="10"/>
      <c r="AA29" s="10"/>
      <c r="AB29" s="10"/>
      <c r="AC29" s="10"/>
      <c r="AD29" s="10"/>
      <c r="AE29" s="10"/>
      <c r="AF29" s="10"/>
      <c r="AG29" s="10"/>
      <c r="AH29" s="10"/>
      <c r="AI29" s="10"/>
      <c r="AJ29" s="10"/>
      <c r="AK29" s="10"/>
      <c r="AL29" s="10"/>
      <c r="AM29" s="10"/>
      <c r="AN29" s="10"/>
      <c r="AO29" s="10"/>
      <c r="AP29" s="10"/>
      <c r="AQ29" s="111" t="str">
        <f t="shared" si="0"/>
        <v/>
      </c>
      <c r="AR29" s="114" t="str">
        <f>IF(AQ29="","",(LOOKUP(SUM(N29:O29),الفرضيات!$R$2:$R$9, الفرضيات!$S$2:$S$9)))</f>
        <v/>
      </c>
      <c r="AS29" s="114" t="str">
        <f>IF(ISBLANK(L29),"",الفرضيات!$L$2)</f>
        <v/>
      </c>
      <c r="AT29" s="10"/>
      <c r="AU29" s="142"/>
      <c r="AV29" s="10"/>
      <c r="AW29" s="10"/>
      <c r="AX29" s="10"/>
      <c r="AY29" s="10"/>
      <c r="AZ29" s="10"/>
      <c r="BA29" s="10"/>
      <c r="BB29" s="10"/>
      <c r="BC29" s="10"/>
      <c r="BD29" s="10"/>
      <c r="BE29" s="10"/>
      <c r="BF29" s="142"/>
      <c r="BG29" s="158" t="str">
        <f>IF(ISBLANK(L29),"0",T29*(R29-AG29)/الفرضيات!$H$2*(1+AR29))</f>
        <v>0</v>
      </c>
      <c r="BH29" s="158" t="str">
        <f t="shared" si="1"/>
        <v>0</v>
      </c>
      <c r="BI29" s="158" t="str">
        <f t="shared" si="2"/>
        <v>0</v>
      </c>
      <c r="BJ29" s="158" t="str">
        <f t="shared" si="3"/>
        <v>0</v>
      </c>
      <c r="BK29" s="158" t="str">
        <f t="shared" si="4"/>
        <v>0</v>
      </c>
      <c r="BL29" s="158" t="str">
        <f t="shared" si="5"/>
        <v>0</v>
      </c>
      <c r="BM29" s="158" t="str" cm="1">
        <f t="array" ref="BM29">IF(ISBLANK(AW29),"0",_xlfn.CEILING.MATH(AX29/الفرضيات!$H$3*(1+MAX(_xlfn.CHOOSECOLS(_xlfn._xlws.FILTER($I$4:$AT$335,$K$4:$K$335=AW29),36)))))</f>
        <v>0</v>
      </c>
      <c r="BN29" s="158" t="str" cm="1">
        <f t="array" ref="BN29">IF(ISBLANK(AW29),"0",_xlfn.CEILING.MATH(AY29/الفرضيات!$H$4*(1+MAX(_xlfn.CHOOSECOLS(_xlfn._xlws.FILTER($I$4:$AT$335,$K$4:$K$335=AW29),36)))))</f>
        <v>0</v>
      </c>
      <c r="BO29" s="158" t="str">
        <f>IF(ISBLANK(L29),"0",IF(S29&lt;2,"0",(U29*(R29-AG29)/الفرضيات!$H$2*(1+AR29))))</f>
        <v>0</v>
      </c>
      <c r="BP29" s="158" t="str">
        <f t="shared" si="6"/>
        <v>0</v>
      </c>
      <c r="BQ29" s="158" t="str">
        <f t="shared" si="7"/>
        <v>0</v>
      </c>
      <c r="BR29" s="158" t="str">
        <f t="shared" si="8"/>
        <v>0</v>
      </c>
      <c r="BS29" s="158" t="str">
        <f t="shared" si="9"/>
        <v>0</v>
      </c>
      <c r="BT29" s="158" t="str">
        <f t="shared" si="10"/>
        <v>0</v>
      </c>
      <c r="BU29" s="158" t="str" cm="1">
        <f t="array" ref="BU29">IF(ISBLANK(AW29),"0",IF($AZ29&lt;2,"0",_xlfn.CEILING.MATH(AX29/الفرضيات!$H$3*(1+MAX(_xlfn.CHOOSECOLS(_xlfn._xlws.FILTER($I$4:$AT$335,$K$4:$K$335=AW29),36))))))</f>
        <v>0</v>
      </c>
      <c r="BV29" s="158" t="str" cm="1">
        <f t="array" ref="BV29">IF(ISBLANK(AW29),"0",IF($AZ29&lt;2,"0",_xlfn.CEILING.MATH(AY29/الفرضيات!$H$4*(1+MAX(_xlfn.CHOOSECOLS(_xlfn._xlws.FILTER($I$4:$AT$335,$K$4:$K$335=AW29),36))))))</f>
        <v>0</v>
      </c>
      <c r="BW29" s="158" t="str">
        <f>IF(ISBLANK(L29),"0",IF(S29&lt;3,"0",(V29*(R29-AG29)/الفرضيات!$H$2*(1+AR29))))</f>
        <v>0</v>
      </c>
      <c r="BX29" s="158" t="str">
        <f t="shared" si="11"/>
        <v>0</v>
      </c>
      <c r="BY29" s="158" t="str">
        <f t="shared" si="12"/>
        <v>0</v>
      </c>
      <c r="BZ29" s="158" t="str">
        <f t="shared" si="13"/>
        <v>0</v>
      </c>
      <c r="CA29" s="158" t="str">
        <f t="shared" si="14"/>
        <v>0</v>
      </c>
      <c r="CB29" s="158" t="str">
        <f t="shared" si="15"/>
        <v>0</v>
      </c>
      <c r="CC29" s="158" t="str" cm="1">
        <f t="array" ref="CC29">IF(ISBLANK(AW29),"0",IF($AZ29&lt;3,"0",_xlfn.CEILING.MATH(AX29/الفرضيات!$H$3*(1+MAX(_xlfn.CHOOSECOLS(_xlfn._xlws.FILTER($I$4:$AT$335,$K$4:$K$335=AW29),36))))))</f>
        <v>0</v>
      </c>
      <c r="CD29" s="158" t="str" cm="1">
        <f t="array" ref="CD29">IF(ISBLANK(AW29),"0",IF($AZ29&lt;3,"0",_xlfn.CEILING.MATH(AY29/الفرضيات!$H$4*(1+MAX(_xlfn.CHOOSECOLS(_xlfn._xlws.FILTER($I$4:$AT$335,$K$4:$K$335=AW29),36))))))</f>
        <v>0</v>
      </c>
      <c r="CE29" s="158">
        <f>IFERROR(MAX(0,((BG29+BO29+BW29)*(1+AS29+AR29)+(BH29+BI29+BJ29+BL29+BP29+BQ29+BR29+BT29+BX29+BY29+BZ29+CB29)*(1+AS29))*(1+ VLOOKUP(AQ29,الفرضيات!$N$1:$O$11,2,0))-AH29),0)</f>
        <v>0</v>
      </c>
      <c r="CF29" s="158">
        <f t="shared" si="16"/>
        <v>0</v>
      </c>
      <c r="CG29" s="158" cm="1">
        <f t="array" ref="CG29">IFERROR(MAX(0,MAX(BM29,BU29,CC29)*(1+VLOOKUP(MAX(_xlfn.CHOOSECOLS(_xlfn._xlws.FILTER($I$4:$AT$335,$K$4:$K$335=AW29),35)),الفرضيات!$N$2:$O$11,2,0))-BA29),0)</f>
        <v>0</v>
      </c>
      <c r="CH29" s="158" cm="1">
        <f t="array" ref="CH29">IFERROR(MAX(0,MAX(BN29,BV29,CD29)*(1+VLOOKUP(MAX(_xlfn.CHOOSECOLS(_xlfn._xlws.FILTER($I$4:$AT$335,$K$4:$K$335=AW29),35)),الفرضيات!$N$2:$O$11,2,0))-BB29),0)</f>
        <v>0</v>
      </c>
    </row>
    <row r="30" spans="2:86" ht="24.75" thickBot="1" x14ac:dyDescent="0.3">
      <c r="C30" s="9" t="str">
        <f>IF('الصفحة الرئيسية '!$E$11&gt;=5,5,"")</f>
        <v/>
      </c>
      <c r="I30" s="10"/>
      <c r="J30" s="10"/>
      <c r="K30" s="10"/>
      <c r="L30" s="10"/>
      <c r="M30" s="10"/>
      <c r="N30" s="10"/>
      <c r="O30" s="10"/>
      <c r="P30" s="10"/>
      <c r="Q30" s="10"/>
      <c r="R30" s="10"/>
      <c r="S30" s="10"/>
      <c r="T30" s="114"/>
      <c r="U30" s="114"/>
      <c r="V30" s="114"/>
      <c r="W30" s="10"/>
      <c r="X30" s="10"/>
      <c r="Y30" s="10"/>
      <c r="Z30" s="10"/>
      <c r="AA30" s="10"/>
      <c r="AB30" s="10"/>
      <c r="AC30" s="10"/>
      <c r="AD30" s="10"/>
      <c r="AE30" s="10"/>
      <c r="AF30" s="10"/>
      <c r="AG30" s="10"/>
      <c r="AH30" s="10"/>
      <c r="AI30" s="10"/>
      <c r="AJ30" s="10"/>
      <c r="AK30" s="10"/>
      <c r="AL30" s="10"/>
      <c r="AM30" s="10"/>
      <c r="AN30" s="10"/>
      <c r="AO30" s="10"/>
      <c r="AP30" s="10"/>
      <c r="AQ30" s="111" t="str">
        <f t="shared" si="0"/>
        <v/>
      </c>
      <c r="AR30" s="114" t="str">
        <f>IF(AQ30="","",(LOOKUP(SUM(N30:O30),الفرضيات!$R$2:$R$9, الفرضيات!$S$2:$S$9)))</f>
        <v/>
      </c>
      <c r="AS30" s="114" t="str">
        <f>IF(ISBLANK(L30),"",الفرضيات!$L$2)</f>
        <v/>
      </c>
      <c r="AT30" s="10"/>
      <c r="AU30" s="142"/>
      <c r="AV30" s="10"/>
      <c r="AW30" s="10"/>
      <c r="AX30" s="10"/>
      <c r="AY30" s="10"/>
      <c r="AZ30" s="10"/>
      <c r="BA30" s="10"/>
      <c r="BB30" s="10"/>
      <c r="BC30" s="10"/>
      <c r="BD30" s="10"/>
      <c r="BE30" s="10"/>
      <c r="BF30" s="142"/>
      <c r="BG30" s="158" t="str">
        <f>IF(ISBLANK(L30),"0",T30*(R30-AG30)/الفرضيات!$H$2*(1+AR30))</f>
        <v>0</v>
      </c>
      <c r="BH30" s="158" t="str">
        <f t="shared" si="1"/>
        <v>0</v>
      </c>
      <c r="BI30" s="158" t="str">
        <f t="shared" si="2"/>
        <v>0</v>
      </c>
      <c r="BJ30" s="158" t="str">
        <f t="shared" si="3"/>
        <v>0</v>
      </c>
      <c r="BK30" s="158" t="str">
        <f t="shared" si="4"/>
        <v>0</v>
      </c>
      <c r="BL30" s="158" t="str">
        <f t="shared" si="5"/>
        <v>0</v>
      </c>
      <c r="BM30" s="158" t="str" cm="1">
        <f t="array" ref="BM30">IF(ISBLANK(AW30),"0",_xlfn.CEILING.MATH(AX30/الفرضيات!$H$3*(1+MAX(_xlfn.CHOOSECOLS(_xlfn._xlws.FILTER($I$4:$AT$335,$K$4:$K$335=AW30),36)))))</f>
        <v>0</v>
      </c>
      <c r="BN30" s="158" t="str" cm="1">
        <f t="array" ref="BN30">IF(ISBLANK(AW30),"0",_xlfn.CEILING.MATH(AY30/الفرضيات!$H$4*(1+MAX(_xlfn.CHOOSECOLS(_xlfn._xlws.FILTER($I$4:$AT$335,$K$4:$K$335=AW30),36)))))</f>
        <v>0</v>
      </c>
      <c r="BO30" s="158" t="str">
        <f>IF(ISBLANK(L30),"0",IF(S30&lt;2,"0",(U30*(R30-AG30)/الفرضيات!$H$2*(1+AR30))))</f>
        <v>0</v>
      </c>
      <c r="BP30" s="158" t="str">
        <f t="shared" si="6"/>
        <v>0</v>
      </c>
      <c r="BQ30" s="158" t="str">
        <f t="shared" si="7"/>
        <v>0</v>
      </c>
      <c r="BR30" s="158" t="str">
        <f t="shared" si="8"/>
        <v>0</v>
      </c>
      <c r="BS30" s="158" t="str">
        <f t="shared" si="9"/>
        <v>0</v>
      </c>
      <c r="BT30" s="158" t="str">
        <f t="shared" si="10"/>
        <v>0</v>
      </c>
      <c r="BU30" s="158" t="str" cm="1">
        <f t="array" ref="BU30">IF(ISBLANK(AW30),"0",IF($AZ30&lt;2,"0",_xlfn.CEILING.MATH(AX30/الفرضيات!$H$3*(1+MAX(_xlfn.CHOOSECOLS(_xlfn._xlws.FILTER($I$4:$AT$335,$K$4:$K$335=AW30),36))))))</f>
        <v>0</v>
      </c>
      <c r="BV30" s="158" t="str" cm="1">
        <f t="array" ref="BV30">IF(ISBLANK(AW30),"0",IF($AZ30&lt;2,"0",_xlfn.CEILING.MATH(AY30/الفرضيات!$H$4*(1+MAX(_xlfn.CHOOSECOLS(_xlfn._xlws.FILTER($I$4:$AT$335,$K$4:$K$335=AW30),36))))))</f>
        <v>0</v>
      </c>
      <c r="BW30" s="158" t="str">
        <f>IF(ISBLANK(L30),"0",IF(S30&lt;3,"0",(V30*(R30-AG30)/الفرضيات!$H$2*(1+AR30))))</f>
        <v>0</v>
      </c>
      <c r="BX30" s="158" t="str">
        <f t="shared" si="11"/>
        <v>0</v>
      </c>
      <c r="BY30" s="158" t="str">
        <f t="shared" si="12"/>
        <v>0</v>
      </c>
      <c r="BZ30" s="158" t="str">
        <f t="shared" si="13"/>
        <v>0</v>
      </c>
      <c r="CA30" s="158" t="str">
        <f t="shared" si="14"/>
        <v>0</v>
      </c>
      <c r="CB30" s="158" t="str">
        <f t="shared" si="15"/>
        <v>0</v>
      </c>
      <c r="CC30" s="158" t="str" cm="1">
        <f t="array" ref="CC30">IF(ISBLANK(AW30),"0",IF($AZ30&lt;3,"0",_xlfn.CEILING.MATH(AX30/الفرضيات!$H$3*(1+MAX(_xlfn.CHOOSECOLS(_xlfn._xlws.FILTER($I$4:$AT$335,$K$4:$K$335=AW30),36))))))</f>
        <v>0</v>
      </c>
      <c r="CD30" s="158" t="str" cm="1">
        <f t="array" ref="CD30">IF(ISBLANK(AW30),"0",IF($AZ30&lt;3,"0",_xlfn.CEILING.MATH(AY30/الفرضيات!$H$4*(1+MAX(_xlfn.CHOOSECOLS(_xlfn._xlws.FILTER($I$4:$AT$335,$K$4:$K$335=AW30),36))))))</f>
        <v>0</v>
      </c>
      <c r="CE30" s="158">
        <f>IFERROR(MAX(0,((BG30+BO30+BW30)*(1+AS30+AR30)+(BH30+BI30+BJ30+BL30+BP30+BQ30+BR30+BT30+BX30+BY30+BZ30+CB30)*(1+AS30))*(1+ VLOOKUP(AQ30,الفرضيات!$N$1:$O$11,2,0))-AH30),0)</f>
        <v>0</v>
      </c>
      <c r="CF30" s="158">
        <f t="shared" si="16"/>
        <v>0</v>
      </c>
      <c r="CG30" s="158" cm="1">
        <f t="array" ref="CG30">IFERROR(MAX(0,MAX(BM30,BU30,CC30)*(1+VLOOKUP(MAX(_xlfn.CHOOSECOLS(_xlfn._xlws.FILTER($I$4:$AT$335,$K$4:$K$335=AW30),35)),الفرضيات!$N$2:$O$11,2,0))-BA30),0)</f>
        <v>0</v>
      </c>
      <c r="CH30" s="158" cm="1">
        <f t="array" ref="CH30">IFERROR(MAX(0,MAX(BN30,BV30,CD30)*(1+VLOOKUP(MAX(_xlfn.CHOOSECOLS(_xlfn._xlws.FILTER($I$4:$AT$335,$K$4:$K$335=AW30),35)),الفرضيات!$N$2:$O$11,2,0))-BB30),0)</f>
        <v>0</v>
      </c>
    </row>
    <row r="31" spans="2:86" ht="24.75" thickBot="1" x14ac:dyDescent="0.3">
      <c r="I31" s="10"/>
      <c r="J31" s="10"/>
      <c r="K31" s="10"/>
      <c r="L31" s="10"/>
      <c r="M31" s="10"/>
      <c r="N31" s="10"/>
      <c r="O31" s="10"/>
      <c r="P31" s="10"/>
      <c r="Q31" s="10"/>
      <c r="R31" s="10"/>
      <c r="S31" s="10"/>
      <c r="T31" s="114"/>
      <c r="U31" s="114"/>
      <c r="V31" s="114"/>
      <c r="W31" s="10"/>
      <c r="X31" s="10"/>
      <c r="Y31" s="10"/>
      <c r="Z31" s="10"/>
      <c r="AA31" s="10"/>
      <c r="AB31" s="10"/>
      <c r="AC31" s="10"/>
      <c r="AD31" s="10"/>
      <c r="AE31" s="10"/>
      <c r="AF31" s="10"/>
      <c r="AG31" s="10"/>
      <c r="AH31" s="10"/>
      <c r="AI31" s="10"/>
      <c r="AJ31" s="10"/>
      <c r="AK31" s="10"/>
      <c r="AL31" s="10"/>
      <c r="AM31" s="10"/>
      <c r="AN31" s="10"/>
      <c r="AO31" s="10"/>
      <c r="AP31" s="10"/>
      <c r="AQ31" s="111" t="str">
        <f t="shared" si="0"/>
        <v/>
      </c>
      <c r="AR31" s="114" t="str">
        <f>IF(AQ31="","",(LOOKUP(SUM(N31:O31),الفرضيات!$R$2:$R$9, الفرضيات!$S$2:$S$9)))</f>
        <v/>
      </c>
      <c r="AS31" s="114" t="str">
        <f>IF(ISBLANK(L31),"",الفرضيات!$L$2)</f>
        <v/>
      </c>
      <c r="AT31" s="10"/>
      <c r="AU31" s="142"/>
      <c r="AV31" s="10"/>
      <c r="AW31" s="10"/>
      <c r="AX31" s="10"/>
      <c r="AY31" s="10"/>
      <c r="AZ31" s="10"/>
      <c r="BA31" s="10"/>
      <c r="BB31" s="10"/>
      <c r="BC31" s="10"/>
      <c r="BD31" s="10"/>
      <c r="BE31" s="10"/>
      <c r="BF31" s="142"/>
      <c r="BG31" s="158" t="str">
        <f>IF(ISBLANK(L31),"0",T31*(R31-AG31)/الفرضيات!$H$2*(1+AR31))</f>
        <v>0</v>
      </c>
      <c r="BH31" s="158" t="str">
        <f t="shared" si="1"/>
        <v>0</v>
      </c>
      <c r="BI31" s="158" t="str">
        <f t="shared" si="2"/>
        <v>0</v>
      </c>
      <c r="BJ31" s="158" t="str">
        <f t="shared" si="3"/>
        <v>0</v>
      </c>
      <c r="BK31" s="158" t="str">
        <f t="shared" si="4"/>
        <v>0</v>
      </c>
      <c r="BL31" s="158" t="str">
        <f t="shared" si="5"/>
        <v>0</v>
      </c>
      <c r="BM31" s="158" t="str" cm="1">
        <f t="array" ref="BM31">IF(ISBLANK(AW31),"0",_xlfn.CEILING.MATH(AX31/الفرضيات!$H$3*(1+MAX(_xlfn.CHOOSECOLS(_xlfn._xlws.FILTER($I$4:$AT$335,$K$4:$K$335=AW31),36)))))</f>
        <v>0</v>
      </c>
      <c r="BN31" s="158" t="str" cm="1">
        <f t="array" ref="BN31">IF(ISBLANK(AW31),"0",_xlfn.CEILING.MATH(AY31/الفرضيات!$H$4*(1+MAX(_xlfn.CHOOSECOLS(_xlfn._xlws.FILTER($I$4:$AT$335,$K$4:$K$335=AW31),36)))))</f>
        <v>0</v>
      </c>
      <c r="BO31" s="158" t="str">
        <f>IF(ISBLANK(L31),"0",IF(S31&lt;2,"0",(U31*(R31-AG31)/الفرضيات!$H$2*(1+AR31))))</f>
        <v>0</v>
      </c>
      <c r="BP31" s="158" t="str">
        <f t="shared" si="6"/>
        <v>0</v>
      </c>
      <c r="BQ31" s="158" t="str">
        <f t="shared" si="7"/>
        <v>0</v>
      </c>
      <c r="BR31" s="158" t="str">
        <f t="shared" si="8"/>
        <v>0</v>
      </c>
      <c r="BS31" s="158" t="str">
        <f t="shared" si="9"/>
        <v>0</v>
      </c>
      <c r="BT31" s="158" t="str">
        <f t="shared" si="10"/>
        <v>0</v>
      </c>
      <c r="BU31" s="158" t="str" cm="1">
        <f t="array" ref="BU31">IF(ISBLANK(AW31),"0",IF($AZ31&lt;2,"0",_xlfn.CEILING.MATH(AX31/الفرضيات!$H$3*(1+MAX(_xlfn.CHOOSECOLS(_xlfn._xlws.FILTER($I$4:$AT$335,$K$4:$K$335=AW31),36))))))</f>
        <v>0</v>
      </c>
      <c r="BV31" s="158" t="str" cm="1">
        <f t="array" ref="BV31">IF(ISBLANK(AW31),"0",IF($AZ31&lt;2,"0",_xlfn.CEILING.MATH(AY31/الفرضيات!$H$4*(1+MAX(_xlfn.CHOOSECOLS(_xlfn._xlws.FILTER($I$4:$AT$335,$K$4:$K$335=AW31),36))))))</f>
        <v>0</v>
      </c>
      <c r="BW31" s="158" t="str">
        <f>IF(ISBLANK(L31),"0",IF(S31&lt;3,"0",(V31*(R31-AG31)/الفرضيات!$H$2*(1+AR31))))</f>
        <v>0</v>
      </c>
      <c r="BX31" s="158" t="str">
        <f t="shared" si="11"/>
        <v>0</v>
      </c>
      <c r="BY31" s="158" t="str">
        <f t="shared" si="12"/>
        <v>0</v>
      </c>
      <c r="BZ31" s="158" t="str">
        <f t="shared" si="13"/>
        <v>0</v>
      </c>
      <c r="CA31" s="158" t="str">
        <f t="shared" si="14"/>
        <v>0</v>
      </c>
      <c r="CB31" s="158" t="str">
        <f t="shared" si="15"/>
        <v>0</v>
      </c>
      <c r="CC31" s="158" t="str" cm="1">
        <f t="array" ref="CC31">IF(ISBLANK(AW31),"0",IF($AZ31&lt;3,"0",_xlfn.CEILING.MATH(AX31/الفرضيات!$H$3*(1+MAX(_xlfn.CHOOSECOLS(_xlfn._xlws.FILTER($I$4:$AT$335,$K$4:$K$335=AW31),36))))))</f>
        <v>0</v>
      </c>
      <c r="CD31" s="158" t="str" cm="1">
        <f t="array" ref="CD31">IF(ISBLANK(AW31),"0",IF($AZ31&lt;3,"0",_xlfn.CEILING.MATH(AY31/الفرضيات!$H$4*(1+MAX(_xlfn.CHOOSECOLS(_xlfn._xlws.FILTER($I$4:$AT$335,$K$4:$K$335=AW31),36))))))</f>
        <v>0</v>
      </c>
      <c r="CE31" s="158">
        <f>IFERROR(MAX(0,((BG31+BO31+BW31)*(1+AS31+AR31)+(BH31+BI31+BJ31+BL31+BP31+BQ31+BR31+BT31+BX31+BY31+BZ31+CB31)*(1+AS31))*(1+ VLOOKUP(AQ31,الفرضيات!$N$1:$O$11,2,0))-AH31),0)</f>
        <v>0</v>
      </c>
      <c r="CF31" s="158">
        <f t="shared" si="16"/>
        <v>0</v>
      </c>
      <c r="CG31" s="158" cm="1">
        <f t="array" ref="CG31">IFERROR(MAX(0,MAX(BM31,BU31,CC31)*(1+VLOOKUP(MAX(_xlfn.CHOOSECOLS(_xlfn._xlws.FILTER($I$4:$AT$335,$K$4:$K$335=AW31),35)),الفرضيات!$N$2:$O$11,2,0))-BA31),0)</f>
        <v>0</v>
      </c>
      <c r="CH31" s="158" cm="1">
        <f t="array" ref="CH31">IFERROR(MAX(0,MAX(BN31,BV31,CD31)*(1+VLOOKUP(MAX(_xlfn.CHOOSECOLS(_xlfn._xlws.FILTER($I$4:$AT$335,$K$4:$K$335=AW31),35)),الفرضيات!$N$2:$O$11,2,0))-BB31),0)</f>
        <v>0</v>
      </c>
    </row>
    <row r="32" spans="2:86" ht="30.75" thickBot="1" x14ac:dyDescent="0.3">
      <c r="B32" s="117"/>
      <c r="C32" s="117"/>
      <c r="D32" s="118"/>
      <c r="I32" s="10"/>
      <c r="J32" s="10"/>
      <c r="K32" s="10"/>
      <c r="L32" s="10"/>
      <c r="M32" s="10"/>
      <c r="N32" s="10"/>
      <c r="O32" s="10"/>
      <c r="P32" s="10"/>
      <c r="Q32" s="10"/>
      <c r="R32" s="10"/>
      <c r="S32" s="10"/>
      <c r="T32" s="114"/>
      <c r="U32" s="114"/>
      <c r="V32" s="114"/>
      <c r="W32" s="10"/>
      <c r="X32" s="10"/>
      <c r="Y32" s="10"/>
      <c r="Z32" s="10"/>
      <c r="AA32" s="10"/>
      <c r="AB32" s="10"/>
      <c r="AC32" s="10"/>
      <c r="AD32" s="10"/>
      <c r="AE32" s="10"/>
      <c r="AF32" s="10"/>
      <c r="AG32" s="10"/>
      <c r="AH32" s="10"/>
      <c r="AI32" s="10"/>
      <c r="AJ32" s="10"/>
      <c r="AK32" s="10"/>
      <c r="AL32" s="10"/>
      <c r="AM32" s="10"/>
      <c r="AN32" s="10"/>
      <c r="AO32" s="10"/>
      <c r="AP32" s="10"/>
      <c r="AQ32" s="111" t="str">
        <f t="shared" si="0"/>
        <v/>
      </c>
      <c r="AR32" s="114" t="str">
        <f>IF(AQ32="","",(LOOKUP(SUM(N32:O32),الفرضيات!$R$2:$R$9, الفرضيات!$S$2:$S$9)))</f>
        <v/>
      </c>
      <c r="AS32" s="114" t="str">
        <f>IF(ISBLANK(L32),"",الفرضيات!$L$2)</f>
        <v/>
      </c>
      <c r="AT32" s="10"/>
      <c r="AU32" s="142"/>
      <c r="AV32" s="10"/>
      <c r="AW32" s="10"/>
      <c r="AX32" s="10"/>
      <c r="AY32" s="10"/>
      <c r="AZ32" s="10"/>
      <c r="BA32" s="10"/>
      <c r="BB32" s="10"/>
      <c r="BC32" s="10"/>
      <c r="BD32" s="10"/>
      <c r="BE32" s="10"/>
      <c r="BF32" s="142"/>
      <c r="BG32" s="158" t="str">
        <f>IF(ISBLANK(L32),"0",T32*(R32-AG32)/الفرضيات!$H$2*(1+AR32))</f>
        <v>0</v>
      </c>
      <c r="BH32" s="158" t="str">
        <f t="shared" si="1"/>
        <v>0</v>
      </c>
      <c r="BI32" s="158" t="str">
        <f t="shared" si="2"/>
        <v>0</v>
      </c>
      <c r="BJ32" s="158" t="str">
        <f t="shared" si="3"/>
        <v>0</v>
      </c>
      <c r="BK32" s="158" t="str">
        <f t="shared" si="4"/>
        <v>0</v>
      </c>
      <c r="BL32" s="158" t="str">
        <f t="shared" si="5"/>
        <v>0</v>
      </c>
      <c r="BM32" s="158" t="str" cm="1">
        <f t="array" ref="BM32">IF(ISBLANK(AW32),"0",_xlfn.CEILING.MATH(AX32/الفرضيات!$H$3*(1+MAX(_xlfn.CHOOSECOLS(_xlfn._xlws.FILTER($I$4:$AT$335,$K$4:$K$335=AW32),36)))))</f>
        <v>0</v>
      </c>
      <c r="BN32" s="158" t="str" cm="1">
        <f t="array" ref="BN32">IF(ISBLANK(AW32),"0",_xlfn.CEILING.MATH(AY32/الفرضيات!$H$4*(1+MAX(_xlfn.CHOOSECOLS(_xlfn._xlws.FILTER($I$4:$AT$335,$K$4:$K$335=AW32),36)))))</f>
        <v>0</v>
      </c>
      <c r="BO32" s="158" t="str">
        <f>IF(ISBLANK(L32),"0",IF(S32&lt;2,"0",(U32*(R32-AG32)/الفرضيات!$H$2*(1+AR32))))</f>
        <v>0</v>
      </c>
      <c r="BP32" s="158" t="str">
        <f t="shared" si="6"/>
        <v>0</v>
      </c>
      <c r="BQ32" s="158" t="str">
        <f t="shared" si="7"/>
        <v>0</v>
      </c>
      <c r="BR32" s="158" t="str">
        <f t="shared" si="8"/>
        <v>0</v>
      </c>
      <c r="BS32" s="158" t="str">
        <f t="shared" si="9"/>
        <v>0</v>
      </c>
      <c r="BT32" s="158" t="str">
        <f t="shared" si="10"/>
        <v>0</v>
      </c>
      <c r="BU32" s="158" t="str" cm="1">
        <f t="array" ref="BU32">IF(ISBLANK(AW32),"0",IF($AZ32&lt;2,"0",_xlfn.CEILING.MATH(AX32/الفرضيات!$H$3*(1+MAX(_xlfn.CHOOSECOLS(_xlfn._xlws.FILTER($I$4:$AT$335,$K$4:$K$335=AW32),36))))))</f>
        <v>0</v>
      </c>
      <c r="BV32" s="158" t="str" cm="1">
        <f t="array" ref="BV32">IF(ISBLANK(AW32),"0",IF($AZ32&lt;2,"0",_xlfn.CEILING.MATH(AY32/الفرضيات!$H$4*(1+MAX(_xlfn.CHOOSECOLS(_xlfn._xlws.FILTER($I$4:$AT$335,$K$4:$K$335=AW32),36))))))</f>
        <v>0</v>
      </c>
      <c r="BW32" s="158" t="str">
        <f>IF(ISBLANK(L32),"0",IF(S32&lt;3,"0",(V32*(R32-AG32)/الفرضيات!$H$2*(1+AR32))))</f>
        <v>0</v>
      </c>
      <c r="BX32" s="158" t="str">
        <f t="shared" si="11"/>
        <v>0</v>
      </c>
      <c r="BY32" s="158" t="str">
        <f t="shared" si="12"/>
        <v>0</v>
      </c>
      <c r="BZ32" s="158" t="str">
        <f t="shared" si="13"/>
        <v>0</v>
      </c>
      <c r="CA32" s="158" t="str">
        <f t="shared" si="14"/>
        <v>0</v>
      </c>
      <c r="CB32" s="158" t="str">
        <f t="shared" si="15"/>
        <v>0</v>
      </c>
      <c r="CC32" s="158" t="str" cm="1">
        <f t="array" ref="CC32">IF(ISBLANK(AW32),"0",IF($AZ32&lt;3,"0",_xlfn.CEILING.MATH(AX32/الفرضيات!$H$3*(1+MAX(_xlfn.CHOOSECOLS(_xlfn._xlws.FILTER($I$4:$AT$335,$K$4:$K$335=AW32),36))))))</f>
        <v>0</v>
      </c>
      <c r="CD32" s="158" t="str" cm="1">
        <f t="array" ref="CD32">IF(ISBLANK(AW32),"0",IF($AZ32&lt;3,"0",_xlfn.CEILING.MATH(AY32/الفرضيات!$H$4*(1+MAX(_xlfn.CHOOSECOLS(_xlfn._xlws.FILTER($I$4:$AT$335,$K$4:$K$335=AW32),36))))))</f>
        <v>0</v>
      </c>
      <c r="CE32" s="158">
        <f>IFERROR(MAX(0,((BG32+BO32+BW32)*(1+AS32+AR32)+(BH32+BI32+BJ32+BL32+BP32+BQ32+BR32+BT32+BX32+BY32+BZ32+CB32)*(1+AS32))*(1+ VLOOKUP(AQ32,الفرضيات!$N$1:$O$11,2,0))-AH32),0)</f>
        <v>0</v>
      </c>
      <c r="CF32" s="158">
        <f t="shared" si="16"/>
        <v>0</v>
      </c>
      <c r="CG32" s="158" cm="1">
        <f t="array" ref="CG32">IFERROR(MAX(0,MAX(BM32,BU32,CC32)*(1+VLOOKUP(MAX(_xlfn.CHOOSECOLS(_xlfn._xlws.FILTER($I$4:$AT$335,$K$4:$K$335=AW32),35)),الفرضيات!$N$2:$O$11,2,0))-BA32),0)</f>
        <v>0</v>
      </c>
      <c r="CH32" s="158" cm="1">
        <f t="array" ref="CH32">IFERROR(MAX(0,MAX(BN32,BV32,CD32)*(1+VLOOKUP(MAX(_xlfn.CHOOSECOLS(_xlfn._xlws.FILTER($I$4:$AT$335,$K$4:$K$335=AW32),35)),الفرضيات!$N$2:$O$11,2,0))-BB32),0)</f>
        <v>0</v>
      </c>
    </row>
    <row r="33" spans="2:86" ht="30.75" thickBot="1" x14ac:dyDescent="0.3">
      <c r="B33" s="89" t="s">
        <v>41</v>
      </c>
      <c r="C33" s="90" t="s">
        <v>42</v>
      </c>
      <c r="D33" s="90" t="s">
        <v>71</v>
      </c>
      <c r="I33" s="10"/>
      <c r="J33" s="10"/>
      <c r="K33" s="10"/>
      <c r="L33" s="10"/>
      <c r="M33" s="10"/>
      <c r="N33" s="10"/>
      <c r="O33" s="10"/>
      <c r="P33" s="10"/>
      <c r="Q33" s="10"/>
      <c r="R33" s="10"/>
      <c r="S33" s="10"/>
      <c r="T33" s="114"/>
      <c r="U33" s="114"/>
      <c r="V33" s="114"/>
      <c r="W33" s="10"/>
      <c r="X33" s="10"/>
      <c r="Y33" s="10"/>
      <c r="Z33" s="10"/>
      <c r="AA33" s="10"/>
      <c r="AB33" s="10"/>
      <c r="AC33" s="10"/>
      <c r="AD33" s="10"/>
      <c r="AE33" s="10"/>
      <c r="AF33" s="10"/>
      <c r="AG33" s="10"/>
      <c r="AH33" s="10"/>
      <c r="AI33" s="10"/>
      <c r="AJ33" s="10"/>
      <c r="AK33" s="10"/>
      <c r="AL33" s="10"/>
      <c r="AM33" s="10"/>
      <c r="AN33" s="10"/>
      <c r="AO33" s="10"/>
      <c r="AP33" s="10"/>
      <c r="AQ33" s="111" t="str">
        <f t="shared" si="0"/>
        <v/>
      </c>
      <c r="AR33" s="114" t="str">
        <f>IF(AQ33="","",(LOOKUP(SUM(N33:O33),الفرضيات!$R$2:$R$9, الفرضيات!$S$2:$S$9)))</f>
        <v/>
      </c>
      <c r="AS33" s="114" t="str">
        <f>IF(ISBLANK(L33),"",الفرضيات!$L$2)</f>
        <v/>
      </c>
      <c r="AT33" s="10"/>
      <c r="AU33" s="142"/>
      <c r="AV33" s="10"/>
      <c r="AW33" s="10"/>
      <c r="AX33" s="10"/>
      <c r="AY33" s="10"/>
      <c r="AZ33" s="10"/>
      <c r="BA33" s="10"/>
      <c r="BB33" s="10"/>
      <c r="BC33" s="10"/>
      <c r="BD33" s="10"/>
      <c r="BE33" s="10"/>
      <c r="BF33" s="142"/>
      <c r="BG33" s="158" t="str">
        <f>IF(ISBLANK(L33),"0",T33*(R33-AG33)/الفرضيات!$H$2*(1+AR33))</f>
        <v>0</v>
      </c>
      <c r="BH33" s="158" t="str">
        <f t="shared" si="1"/>
        <v>0</v>
      </c>
      <c r="BI33" s="158" t="str">
        <f t="shared" si="2"/>
        <v>0</v>
      </c>
      <c r="BJ33" s="158" t="str">
        <f t="shared" si="3"/>
        <v>0</v>
      </c>
      <c r="BK33" s="158" t="str">
        <f t="shared" si="4"/>
        <v>0</v>
      </c>
      <c r="BL33" s="158" t="str">
        <f t="shared" si="5"/>
        <v>0</v>
      </c>
      <c r="BM33" s="158" t="str" cm="1">
        <f t="array" ref="BM33">IF(ISBLANK(AW33),"0",_xlfn.CEILING.MATH(AX33/الفرضيات!$H$3*(1+MAX(_xlfn.CHOOSECOLS(_xlfn._xlws.FILTER($I$4:$AT$335,$K$4:$K$335=AW33),36)))))</f>
        <v>0</v>
      </c>
      <c r="BN33" s="158" t="str" cm="1">
        <f t="array" ref="BN33">IF(ISBLANK(AW33),"0",_xlfn.CEILING.MATH(AY33/الفرضيات!$H$4*(1+MAX(_xlfn.CHOOSECOLS(_xlfn._xlws.FILTER($I$4:$AT$335,$K$4:$K$335=AW33),36)))))</f>
        <v>0</v>
      </c>
      <c r="BO33" s="158" t="str">
        <f>IF(ISBLANK(L33),"0",IF(S33&lt;2,"0",(U33*(R33-AG33)/الفرضيات!$H$2*(1+AR33))))</f>
        <v>0</v>
      </c>
      <c r="BP33" s="158" t="str">
        <f t="shared" si="6"/>
        <v>0</v>
      </c>
      <c r="BQ33" s="158" t="str">
        <f t="shared" si="7"/>
        <v>0</v>
      </c>
      <c r="BR33" s="158" t="str">
        <f t="shared" si="8"/>
        <v>0</v>
      </c>
      <c r="BS33" s="158" t="str">
        <f t="shared" si="9"/>
        <v>0</v>
      </c>
      <c r="BT33" s="158" t="str">
        <f t="shared" si="10"/>
        <v>0</v>
      </c>
      <c r="BU33" s="158" t="str" cm="1">
        <f t="array" ref="BU33">IF(ISBLANK(AW33),"0",IF($AZ33&lt;2,"0",_xlfn.CEILING.MATH(AX33/الفرضيات!$H$3*(1+MAX(_xlfn.CHOOSECOLS(_xlfn._xlws.FILTER($I$4:$AT$335,$K$4:$K$335=AW33),36))))))</f>
        <v>0</v>
      </c>
      <c r="BV33" s="158" t="str" cm="1">
        <f t="array" ref="BV33">IF(ISBLANK(AW33),"0",IF($AZ33&lt;2,"0",_xlfn.CEILING.MATH(AY33/الفرضيات!$H$4*(1+MAX(_xlfn.CHOOSECOLS(_xlfn._xlws.FILTER($I$4:$AT$335,$K$4:$K$335=AW33),36))))))</f>
        <v>0</v>
      </c>
      <c r="BW33" s="158" t="str">
        <f>IF(ISBLANK(L33),"0",IF(S33&lt;3,"0",(V33*(R33-AG33)/الفرضيات!$H$2*(1+AR33))))</f>
        <v>0</v>
      </c>
      <c r="BX33" s="158" t="str">
        <f t="shared" si="11"/>
        <v>0</v>
      </c>
      <c r="BY33" s="158" t="str">
        <f t="shared" si="12"/>
        <v>0</v>
      </c>
      <c r="BZ33" s="158" t="str">
        <f t="shared" si="13"/>
        <v>0</v>
      </c>
      <c r="CA33" s="158" t="str">
        <f t="shared" si="14"/>
        <v>0</v>
      </c>
      <c r="CB33" s="158" t="str">
        <f t="shared" si="15"/>
        <v>0</v>
      </c>
      <c r="CC33" s="158" t="str" cm="1">
        <f t="array" ref="CC33">IF(ISBLANK(AW33),"0",IF($AZ33&lt;3,"0",_xlfn.CEILING.MATH(AX33/الفرضيات!$H$3*(1+MAX(_xlfn.CHOOSECOLS(_xlfn._xlws.FILTER($I$4:$AT$335,$K$4:$K$335=AW33),36))))))</f>
        <v>0</v>
      </c>
      <c r="CD33" s="158" t="str" cm="1">
        <f t="array" ref="CD33">IF(ISBLANK(AW33),"0",IF($AZ33&lt;3,"0",_xlfn.CEILING.MATH(AY33/الفرضيات!$H$4*(1+MAX(_xlfn.CHOOSECOLS(_xlfn._xlws.FILTER($I$4:$AT$335,$K$4:$K$335=AW33),36))))))</f>
        <v>0</v>
      </c>
      <c r="CE33" s="158">
        <f>IFERROR(MAX(0,((BG33+BO33+BW33)*(1+AS33+AR33)+(BH33+BI33+BJ33+BL33+BP33+BQ33+BR33+BT33+BX33+BY33+BZ33+CB33)*(1+AS33))*(1+ VLOOKUP(AQ33,الفرضيات!$N$1:$O$11,2,0))-AH33),0)</f>
        <v>0</v>
      </c>
      <c r="CF33" s="158">
        <f t="shared" si="16"/>
        <v>0</v>
      </c>
      <c r="CG33" s="158" cm="1">
        <f t="array" ref="CG33">IFERROR(MAX(0,MAX(BM33,BU33,CC33)*(1+VLOOKUP(MAX(_xlfn.CHOOSECOLS(_xlfn._xlws.FILTER($I$4:$AT$335,$K$4:$K$335=AW33),35)),الفرضيات!$N$2:$O$11,2,0))-BA33),0)</f>
        <v>0</v>
      </c>
      <c r="CH33" s="158" cm="1">
        <f t="array" ref="CH33">IFERROR(MAX(0,MAX(BN33,BV33,CD33)*(1+VLOOKUP(MAX(_xlfn.CHOOSECOLS(_xlfn._xlws.FILTER($I$4:$AT$335,$K$4:$K$335=AW33),35)),الفرضيات!$N$2:$O$11,2,0))-BB33),0)</f>
        <v>0</v>
      </c>
    </row>
    <row r="34" spans="2:86" ht="24.75" thickBot="1" x14ac:dyDescent="0.3">
      <c r="B34" s="9" t="s">
        <v>86</v>
      </c>
      <c r="C34" s="9"/>
      <c r="D34" s="9">
        <v>2</v>
      </c>
      <c r="I34" s="10"/>
      <c r="J34" s="10"/>
      <c r="K34" s="10"/>
      <c r="L34" s="10"/>
      <c r="M34" s="10"/>
      <c r="N34" s="10"/>
      <c r="O34" s="10"/>
      <c r="P34" s="10"/>
      <c r="Q34" s="10"/>
      <c r="R34" s="10"/>
      <c r="S34" s="10"/>
      <c r="T34" s="114"/>
      <c r="U34" s="114"/>
      <c r="V34" s="114"/>
      <c r="W34" s="10"/>
      <c r="X34" s="10"/>
      <c r="Y34" s="10"/>
      <c r="Z34" s="10"/>
      <c r="AA34" s="10"/>
      <c r="AB34" s="10"/>
      <c r="AC34" s="10"/>
      <c r="AD34" s="10"/>
      <c r="AE34" s="10"/>
      <c r="AF34" s="10"/>
      <c r="AG34" s="10"/>
      <c r="AH34" s="10"/>
      <c r="AI34" s="10"/>
      <c r="AJ34" s="10"/>
      <c r="AK34" s="10"/>
      <c r="AL34" s="10"/>
      <c r="AM34" s="10"/>
      <c r="AN34" s="10"/>
      <c r="AO34" s="10"/>
      <c r="AP34" s="10"/>
      <c r="AQ34" s="111" t="str">
        <f t="shared" si="0"/>
        <v/>
      </c>
      <c r="AR34" s="114" t="str">
        <f>IF(AQ34="","",(LOOKUP(SUM(N34:O34),الفرضيات!$R$2:$R$9, الفرضيات!$S$2:$S$9)))</f>
        <v/>
      </c>
      <c r="AS34" s="114" t="str">
        <f>IF(ISBLANK(L34),"",الفرضيات!$L$2)</f>
        <v/>
      </c>
      <c r="AT34" s="10"/>
      <c r="AU34" s="142"/>
      <c r="AV34" s="10"/>
      <c r="AW34" s="10"/>
      <c r="AX34" s="10"/>
      <c r="AY34" s="10"/>
      <c r="AZ34" s="10"/>
      <c r="BA34" s="10"/>
      <c r="BB34" s="10"/>
      <c r="BC34" s="10"/>
      <c r="BD34" s="10"/>
      <c r="BE34" s="10"/>
      <c r="BF34" s="142"/>
      <c r="BG34" s="158" t="str">
        <f>IF(ISBLANK(L34),"0",T34*(R34-AG34)/الفرضيات!$H$2*(1+AR34))</f>
        <v>0</v>
      </c>
      <c r="BH34" s="158" t="str">
        <f t="shared" si="1"/>
        <v>0</v>
      </c>
      <c r="BI34" s="158" t="str">
        <f t="shared" si="2"/>
        <v>0</v>
      </c>
      <c r="BJ34" s="158" t="str">
        <f t="shared" si="3"/>
        <v>0</v>
      </c>
      <c r="BK34" s="158" t="str">
        <f t="shared" si="4"/>
        <v>0</v>
      </c>
      <c r="BL34" s="158" t="str">
        <f t="shared" si="5"/>
        <v>0</v>
      </c>
      <c r="BM34" s="158" t="str" cm="1">
        <f t="array" ref="BM34">IF(ISBLANK(AW34),"0",_xlfn.CEILING.MATH(AX34/الفرضيات!$H$3*(1+MAX(_xlfn.CHOOSECOLS(_xlfn._xlws.FILTER($I$4:$AT$335,$K$4:$K$335=AW34),36)))))</f>
        <v>0</v>
      </c>
      <c r="BN34" s="158" t="str" cm="1">
        <f t="array" ref="BN34">IF(ISBLANK(AW34),"0",_xlfn.CEILING.MATH(AY34/الفرضيات!$H$4*(1+MAX(_xlfn.CHOOSECOLS(_xlfn._xlws.FILTER($I$4:$AT$335,$K$4:$K$335=AW34),36)))))</f>
        <v>0</v>
      </c>
      <c r="BO34" s="158" t="str">
        <f>IF(ISBLANK(L34),"0",IF(S34&lt;2,"0",(U34*(R34-AG34)/الفرضيات!$H$2*(1+AR34))))</f>
        <v>0</v>
      </c>
      <c r="BP34" s="158" t="str">
        <f t="shared" si="6"/>
        <v>0</v>
      </c>
      <c r="BQ34" s="158" t="str">
        <f t="shared" si="7"/>
        <v>0</v>
      </c>
      <c r="BR34" s="158" t="str">
        <f t="shared" si="8"/>
        <v>0</v>
      </c>
      <c r="BS34" s="158" t="str">
        <f t="shared" si="9"/>
        <v>0</v>
      </c>
      <c r="BT34" s="158" t="str">
        <f t="shared" si="10"/>
        <v>0</v>
      </c>
      <c r="BU34" s="158" t="str" cm="1">
        <f t="array" ref="BU34">IF(ISBLANK(AW34),"0",IF($AZ34&lt;2,"0",_xlfn.CEILING.MATH(AX34/الفرضيات!$H$3*(1+MAX(_xlfn.CHOOSECOLS(_xlfn._xlws.FILTER($I$4:$AT$335,$K$4:$K$335=AW34),36))))))</f>
        <v>0</v>
      </c>
      <c r="BV34" s="158" t="str" cm="1">
        <f t="array" ref="BV34">IF(ISBLANK(AW34),"0",IF($AZ34&lt;2,"0",_xlfn.CEILING.MATH(AY34/الفرضيات!$H$4*(1+MAX(_xlfn.CHOOSECOLS(_xlfn._xlws.FILTER($I$4:$AT$335,$K$4:$K$335=AW34),36))))))</f>
        <v>0</v>
      </c>
      <c r="BW34" s="158" t="str">
        <f>IF(ISBLANK(L34),"0",IF(S34&lt;3,"0",(V34*(R34-AG34)/الفرضيات!$H$2*(1+AR34))))</f>
        <v>0</v>
      </c>
      <c r="BX34" s="158" t="str">
        <f t="shared" si="11"/>
        <v>0</v>
      </c>
      <c r="BY34" s="158" t="str">
        <f t="shared" si="12"/>
        <v>0</v>
      </c>
      <c r="BZ34" s="158" t="str">
        <f t="shared" si="13"/>
        <v>0</v>
      </c>
      <c r="CA34" s="158" t="str">
        <f t="shared" si="14"/>
        <v>0</v>
      </c>
      <c r="CB34" s="158" t="str">
        <f t="shared" si="15"/>
        <v>0</v>
      </c>
      <c r="CC34" s="158" t="str" cm="1">
        <f t="array" ref="CC34">IF(ISBLANK(AW34),"0",IF($AZ34&lt;3,"0",_xlfn.CEILING.MATH(AX34/الفرضيات!$H$3*(1+MAX(_xlfn.CHOOSECOLS(_xlfn._xlws.FILTER($I$4:$AT$335,$K$4:$K$335=AW34),36))))))</f>
        <v>0</v>
      </c>
      <c r="CD34" s="158" t="str" cm="1">
        <f t="array" ref="CD34">IF(ISBLANK(AW34),"0",IF($AZ34&lt;3,"0",_xlfn.CEILING.MATH(AY34/الفرضيات!$H$4*(1+MAX(_xlfn.CHOOSECOLS(_xlfn._xlws.FILTER($I$4:$AT$335,$K$4:$K$335=AW34),36))))))</f>
        <v>0</v>
      </c>
      <c r="CE34" s="158">
        <f>IFERROR(MAX(0,((BG34+BO34+BW34)*(1+AS34+AR34)+(BH34+BI34+BJ34+BL34+BP34+BQ34+BR34+BT34+BX34+BY34+BZ34+CB34)*(1+AS34))*(1+ VLOOKUP(AQ34,الفرضيات!$N$1:$O$11,2,0))-AH34),0)</f>
        <v>0</v>
      </c>
      <c r="CF34" s="158">
        <f t="shared" si="16"/>
        <v>0</v>
      </c>
      <c r="CG34" s="158" cm="1">
        <f t="array" ref="CG34">IFERROR(MAX(0,MAX(BM34,BU34,CC34)*(1+VLOOKUP(MAX(_xlfn.CHOOSECOLS(_xlfn._xlws.FILTER($I$4:$AT$335,$K$4:$K$335=AW34),35)),الفرضيات!$N$2:$O$11,2,0))-BA34),0)</f>
        <v>0</v>
      </c>
      <c r="CH34" s="158" cm="1">
        <f t="array" ref="CH34">IFERROR(MAX(0,MAX(BN34,BV34,CD34)*(1+VLOOKUP(MAX(_xlfn.CHOOSECOLS(_xlfn._xlws.FILTER($I$4:$AT$335,$K$4:$K$335=AW34),35)),الفرضيات!$N$2:$O$11,2,0))-BB34),0)</f>
        <v>0</v>
      </c>
    </row>
    <row r="35" spans="2:86" ht="24.75" thickBot="1" x14ac:dyDescent="0.3">
      <c r="B35" s="9"/>
      <c r="C35" s="9"/>
      <c r="D35" s="9"/>
      <c r="I35" s="10"/>
      <c r="J35" s="10"/>
      <c r="K35" s="10"/>
      <c r="L35" s="10"/>
      <c r="M35" s="10"/>
      <c r="N35" s="10"/>
      <c r="O35" s="10"/>
      <c r="P35" s="10"/>
      <c r="Q35" s="10"/>
      <c r="R35" s="10"/>
      <c r="S35" s="10"/>
      <c r="T35" s="114"/>
      <c r="U35" s="114"/>
      <c r="V35" s="114"/>
      <c r="W35" s="10"/>
      <c r="X35" s="10"/>
      <c r="Y35" s="10"/>
      <c r="Z35" s="10"/>
      <c r="AA35" s="10"/>
      <c r="AB35" s="10"/>
      <c r="AC35" s="10"/>
      <c r="AD35" s="10"/>
      <c r="AE35" s="10"/>
      <c r="AF35" s="10"/>
      <c r="AG35" s="10"/>
      <c r="AH35" s="10"/>
      <c r="AI35" s="10"/>
      <c r="AJ35" s="10"/>
      <c r="AK35" s="10"/>
      <c r="AL35" s="10"/>
      <c r="AM35" s="10"/>
      <c r="AN35" s="10"/>
      <c r="AO35" s="10"/>
      <c r="AP35" s="10"/>
      <c r="AQ35" s="111" t="str">
        <f t="shared" si="0"/>
        <v/>
      </c>
      <c r="AR35" s="114" t="str">
        <f>IF(AQ35="","",(LOOKUP(SUM(N35:O35),الفرضيات!$R$2:$R$9, الفرضيات!$S$2:$S$9)))</f>
        <v/>
      </c>
      <c r="AS35" s="114" t="str">
        <f>IF(ISBLANK(L35),"",الفرضيات!$L$2)</f>
        <v/>
      </c>
      <c r="AT35" s="10"/>
      <c r="AU35" s="142"/>
      <c r="AV35" s="10"/>
      <c r="AW35" s="10"/>
      <c r="AX35" s="10"/>
      <c r="AY35" s="10"/>
      <c r="AZ35" s="10"/>
      <c r="BA35" s="10"/>
      <c r="BB35" s="10"/>
      <c r="BC35" s="10"/>
      <c r="BD35" s="10"/>
      <c r="BE35" s="10"/>
      <c r="BF35" s="142"/>
      <c r="BG35" s="158" t="str">
        <f>IF(ISBLANK(L35),"0",T35*(R35-AG35)/الفرضيات!$H$2*(1+AR35))</f>
        <v>0</v>
      </c>
      <c r="BH35" s="158" t="str">
        <f t="shared" si="1"/>
        <v>0</v>
      </c>
      <c r="BI35" s="158" t="str">
        <f t="shared" si="2"/>
        <v>0</v>
      </c>
      <c r="BJ35" s="158" t="str">
        <f t="shared" si="3"/>
        <v>0</v>
      </c>
      <c r="BK35" s="158" t="str">
        <f t="shared" si="4"/>
        <v>0</v>
      </c>
      <c r="BL35" s="158" t="str">
        <f t="shared" si="5"/>
        <v>0</v>
      </c>
      <c r="BM35" s="158" t="str" cm="1">
        <f t="array" ref="BM35">IF(ISBLANK(AW35),"0",_xlfn.CEILING.MATH(AX35/الفرضيات!$H$3*(1+MAX(_xlfn.CHOOSECOLS(_xlfn._xlws.FILTER($I$4:$AT$335,$K$4:$K$335=AW35),36)))))</f>
        <v>0</v>
      </c>
      <c r="BN35" s="158" t="str" cm="1">
        <f t="array" ref="BN35">IF(ISBLANK(AW35),"0",_xlfn.CEILING.MATH(AY35/الفرضيات!$H$4*(1+MAX(_xlfn.CHOOSECOLS(_xlfn._xlws.FILTER($I$4:$AT$335,$K$4:$K$335=AW35),36)))))</f>
        <v>0</v>
      </c>
      <c r="BO35" s="158" t="str">
        <f>IF(ISBLANK(L35),"0",IF(S35&lt;2,"0",(U35*(R35-AG35)/الفرضيات!$H$2*(1+AR35))))</f>
        <v>0</v>
      </c>
      <c r="BP35" s="158" t="str">
        <f t="shared" si="6"/>
        <v>0</v>
      </c>
      <c r="BQ35" s="158" t="str">
        <f t="shared" si="7"/>
        <v>0</v>
      </c>
      <c r="BR35" s="158" t="str">
        <f t="shared" si="8"/>
        <v>0</v>
      </c>
      <c r="BS35" s="158" t="str">
        <f t="shared" si="9"/>
        <v>0</v>
      </c>
      <c r="BT35" s="158" t="str">
        <f t="shared" si="10"/>
        <v>0</v>
      </c>
      <c r="BU35" s="158" t="str" cm="1">
        <f t="array" ref="BU35">IF(ISBLANK(AW35),"0",IF($AZ35&lt;2,"0",_xlfn.CEILING.MATH(AX35/الفرضيات!$H$3*(1+MAX(_xlfn.CHOOSECOLS(_xlfn._xlws.FILTER($I$4:$AT$335,$K$4:$K$335=AW35),36))))))</f>
        <v>0</v>
      </c>
      <c r="BV35" s="158" t="str" cm="1">
        <f t="array" ref="BV35">IF(ISBLANK(AW35),"0",IF($AZ35&lt;2,"0",_xlfn.CEILING.MATH(AY35/الفرضيات!$H$4*(1+MAX(_xlfn.CHOOSECOLS(_xlfn._xlws.FILTER($I$4:$AT$335,$K$4:$K$335=AW35),36))))))</f>
        <v>0</v>
      </c>
      <c r="BW35" s="158" t="str">
        <f>IF(ISBLANK(L35),"0",IF(S35&lt;3,"0",(V35*(R35-AG35)/الفرضيات!$H$2*(1+AR35))))</f>
        <v>0</v>
      </c>
      <c r="BX35" s="158" t="str">
        <f t="shared" si="11"/>
        <v>0</v>
      </c>
      <c r="BY35" s="158" t="str">
        <f t="shared" si="12"/>
        <v>0</v>
      </c>
      <c r="BZ35" s="158" t="str">
        <f t="shared" si="13"/>
        <v>0</v>
      </c>
      <c r="CA35" s="158" t="str">
        <f t="shared" si="14"/>
        <v>0</v>
      </c>
      <c r="CB35" s="158" t="str">
        <f t="shared" si="15"/>
        <v>0</v>
      </c>
      <c r="CC35" s="158" t="str" cm="1">
        <f t="array" ref="CC35">IF(ISBLANK(AW35),"0",IF($AZ35&lt;3,"0",_xlfn.CEILING.MATH(AX35/الفرضيات!$H$3*(1+MAX(_xlfn.CHOOSECOLS(_xlfn._xlws.FILTER($I$4:$AT$335,$K$4:$K$335=AW35),36))))))</f>
        <v>0</v>
      </c>
      <c r="CD35" s="158" t="str" cm="1">
        <f t="array" ref="CD35">IF(ISBLANK(AW35),"0",IF($AZ35&lt;3,"0",_xlfn.CEILING.MATH(AY35/الفرضيات!$H$4*(1+MAX(_xlfn.CHOOSECOLS(_xlfn._xlws.FILTER($I$4:$AT$335,$K$4:$K$335=AW35),36))))))</f>
        <v>0</v>
      </c>
      <c r="CE35" s="158">
        <f>IFERROR(MAX(0,((BG35+BO35+BW35)*(1+AS35+AR35)+(BH35+BI35+BJ35+BL35+BP35+BQ35+BR35+BT35+BX35+BY35+BZ35+CB35)*(1+AS35))*(1+ VLOOKUP(AQ35,الفرضيات!$N$1:$O$11,2,0))-AH35),0)</f>
        <v>0</v>
      </c>
      <c r="CF35" s="158">
        <f t="shared" si="16"/>
        <v>0</v>
      </c>
      <c r="CG35" s="158" cm="1">
        <f t="array" ref="CG35">IFERROR(MAX(0,MAX(BM35,BU35,CC35)*(1+VLOOKUP(MAX(_xlfn.CHOOSECOLS(_xlfn._xlws.FILTER($I$4:$AT$335,$K$4:$K$335=AW35),35)),الفرضيات!$N$2:$O$11,2,0))-BA35),0)</f>
        <v>0</v>
      </c>
      <c r="CH35" s="158" cm="1">
        <f t="array" ref="CH35">IFERROR(MAX(0,MAX(BN35,BV35,CD35)*(1+VLOOKUP(MAX(_xlfn.CHOOSECOLS(_xlfn._xlws.FILTER($I$4:$AT$335,$K$4:$K$335=AW35),35)),الفرضيات!$N$2:$O$11,2,0))-BB35),0)</f>
        <v>0</v>
      </c>
    </row>
    <row r="36" spans="2:86" ht="24.75" thickBot="1" x14ac:dyDescent="0.3">
      <c r="B36" s="9"/>
      <c r="C36" s="9"/>
      <c r="D36" s="9"/>
      <c r="I36" s="10"/>
      <c r="J36" s="10"/>
      <c r="K36" s="10"/>
      <c r="L36" s="10"/>
      <c r="M36" s="10"/>
      <c r="N36" s="10"/>
      <c r="O36" s="10"/>
      <c r="P36" s="10"/>
      <c r="Q36" s="10"/>
      <c r="R36" s="10"/>
      <c r="S36" s="10"/>
      <c r="T36" s="114"/>
      <c r="U36" s="114"/>
      <c r="V36" s="114"/>
      <c r="W36" s="10"/>
      <c r="X36" s="10"/>
      <c r="Y36" s="10"/>
      <c r="Z36" s="10"/>
      <c r="AA36" s="10"/>
      <c r="AB36" s="10"/>
      <c r="AC36" s="10"/>
      <c r="AD36" s="10"/>
      <c r="AE36" s="10"/>
      <c r="AF36" s="10"/>
      <c r="AG36" s="10"/>
      <c r="AH36" s="10"/>
      <c r="AI36" s="10"/>
      <c r="AJ36" s="10"/>
      <c r="AK36" s="10"/>
      <c r="AL36" s="10"/>
      <c r="AM36" s="10"/>
      <c r="AN36" s="10"/>
      <c r="AO36" s="10"/>
      <c r="AP36" s="10"/>
      <c r="AQ36" s="111" t="str">
        <f t="shared" si="0"/>
        <v/>
      </c>
      <c r="AR36" s="114" t="str">
        <f>IF(AQ36="","",(LOOKUP(SUM(N36:O36),الفرضيات!$R$2:$R$9, الفرضيات!$S$2:$S$9)))</f>
        <v/>
      </c>
      <c r="AS36" s="114" t="str">
        <f>IF(ISBLANK(L36),"",الفرضيات!$L$2)</f>
        <v/>
      </c>
      <c r="AT36" s="10"/>
      <c r="AU36" s="142"/>
      <c r="AV36" s="10"/>
      <c r="AW36" s="10"/>
      <c r="AX36" s="10"/>
      <c r="AY36" s="10"/>
      <c r="AZ36" s="10"/>
      <c r="BA36" s="10"/>
      <c r="BB36" s="10"/>
      <c r="BC36" s="10"/>
      <c r="BD36" s="10"/>
      <c r="BE36" s="10"/>
      <c r="BF36" s="142"/>
      <c r="BG36" s="158" t="str">
        <f>IF(ISBLANK(L36),"0",T36*(R36-AG36)/الفرضيات!$H$2*(1+AR36))</f>
        <v>0</v>
      </c>
      <c r="BH36" s="158" t="str">
        <f t="shared" si="1"/>
        <v>0</v>
      </c>
      <c r="BI36" s="158" t="str">
        <f t="shared" si="2"/>
        <v>0</v>
      </c>
      <c r="BJ36" s="158" t="str">
        <f t="shared" si="3"/>
        <v>0</v>
      </c>
      <c r="BK36" s="158" t="str">
        <f t="shared" si="4"/>
        <v>0</v>
      </c>
      <c r="BL36" s="158" t="str">
        <f t="shared" si="5"/>
        <v>0</v>
      </c>
      <c r="BM36" s="158" t="str" cm="1">
        <f t="array" ref="BM36">IF(ISBLANK(AW36),"0",_xlfn.CEILING.MATH(AX36/الفرضيات!$H$3*(1+MAX(_xlfn.CHOOSECOLS(_xlfn._xlws.FILTER($I$4:$AT$335,$K$4:$K$335=AW36),36)))))</f>
        <v>0</v>
      </c>
      <c r="BN36" s="158" t="str" cm="1">
        <f t="array" ref="BN36">IF(ISBLANK(AW36),"0",_xlfn.CEILING.MATH(AY36/الفرضيات!$H$4*(1+MAX(_xlfn.CHOOSECOLS(_xlfn._xlws.FILTER($I$4:$AT$335,$K$4:$K$335=AW36),36)))))</f>
        <v>0</v>
      </c>
      <c r="BO36" s="158" t="str">
        <f>IF(ISBLANK(L36),"0",IF(S36&lt;2,"0",(U36*(R36-AG36)/الفرضيات!$H$2*(1+AR36))))</f>
        <v>0</v>
      </c>
      <c r="BP36" s="158" t="str">
        <f t="shared" si="6"/>
        <v>0</v>
      </c>
      <c r="BQ36" s="158" t="str">
        <f t="shared" si="7"/>
        <v>0</v>
      </c>
      <c r="BR36" s="158" t="str">
        <f t="shared" si="8"/>
        <v>0</v>
      </c>
      <c r="BS36" s="158" t="str">
        <f t="shared" si="9"/>
        <v>0</v>
      </c>
      <c r="BT36" s="158" t="str">
        <f t="shared" si="10"/>
        <v>0</v>
      </c>
      <c r="BU36" s="158" t="str" cm="1">
        <f t="array" ref="BU36">IF(ISBLANK(AW36),"0",IF($AZ36&lt;2,"0",_xlfn.CEILING.MATH(AX36/الفرضيات!$H$3*(1+MAX(_xlfn.CHOOSECOLS(_xlfn._xlws.FILTER($I$4:$AT$335,$K$4:$K$335=AW36),36))))))</f>
        <v>0</v>
      </c>
      <c r="BV36" s="158" t="str" cm="1">
        <f t="array" ref="BV36">IF(ISBLANK(AW36),"0",IF($AZ36&lt;2,"0",_xlfn.CEILING.MATH(AY36/الفرضيات!$H$4*(1+MAX(_xlfn.CHOOSECOLS(_xlfn._xlws.FILTER($I$4:$AT$335,$K$4:$K$335=AW36),36))))))</f>
        <v>0</v>
      </c>
      <c r="BW36" s="158" t="str">
        <f>IF(ISBLANK(L36),"0",IF(S36&lt;3,"0",(V36*(R36-AG36)/الفرضيات!$H$2*(1+AR36))))</f>
        <v>0</v>
      </c>
      <c r="BX36" s="158" t="str">
        <f t="shared" si="11"/>
        <v>0</v>
      </c>
      <c r="BY36" s="158" t="str">
        <f t="shared" si="12"/>
        <v>0</v>
      </c>
      <c r="BZ36" s="158" t="str">
        <f t="shared" si="13"/>
        <v>0</v>
      </c>
      <c r="CA36" s="158" t="str">
        <f t="shared" si="14"/>
        <v>0</v>
      </c>
      <c r="CB36" s="158" t="str">
        <f t="shared" si="15"/>
        <v>0</v>
      </c>
      <c r="CC36" s="158" t="str" cm="1">
        <f t="array" ref="CC36">IF(ISBLANK(AW36),"0",IF($AZ36&lt;3,"0",_xlfn.CEILING.MATH(AX36/الفرضيات!$H$3*(1+MAX(_xlfn.CHOOSECOLS(_xlfn._xlws.FILTER($I$4:$AT$335,$K$4:$K$335=AW36),36))))))</f>
        <v>0</v>
      </c>
      <c r="CD36" s="158" t="str" cm="1">
        <f t="array" ref="CD36">IF(ISBLANK(AW36),"0",IF($AZ36&lt;3,"0",_xlfn.CEILING.MATH(AY36/الفرضيات!$H$4*(1+MAX(_xlfn.CHOOSECOLS(_xlfn._xlws.FILTER($I$4:$AT$335,$K$4:$K$335=AW36),36))))))</f>
        <v>0</v>
      </c>
      <c r="CE36" s="158">
        <f>IFERROR(MAX(0,((BG36+BO36+BW36)*(1+AS36+AR36)+(BH36+BI36+BJ36+BL36+BP36+BQ36+BR36+BT36+BX36+BY36+BZ36+CB36)*(1+AS36))*(1+ VLOOKUP(AQ36,الفرضيات!$N$1:$O$11,2,0))-AH36),0)</f>
        <v>0</v>
      </c>
      <c r="CF36" s="158">
        <f t="shared" si="16"/>
        <v>0</v>
      </c>
      <c r="CG36" s="158" cm="1">
        <f t="array" ref="CG36">IFERROR(MAX(0,MAX(BM36,BU36,CC36)*(1+VLOOKUP(MAX(_xlfn.CHOOSECOLS(_xlfn._xlws.FILTER($I$4:$AT$335,$K$4:$K$335=AW36),35)),الفرضيات!$N$2:$O$11,2,0))-BA36),0)</f>
        <v>0</v>
      </c>
      <c r="CH36" s="158" cm="1">
        <f t="array" ref="CH36">IFERROR(MAX(0,MAX(BN36,BV36,CD36)*(1+VLOOKUP(MAX(_xlfn.CHOOSECOLS(_xlfn._xlws.FILTER($I$4:$AT$335,$K$4:$K$335=AW36),35)),الفرضيات!$N$2:$O$11,2,0))-BB36),0)</f>
        <v>0</v>
      </c>
    </row>
    <row r="37" spans="2:86" ht="24.75" thickBot="1" x14ac:dyDescent="0.3">
      <c r="B37" s="9"/>
      <c r="C37" s="9"/>
      <c r="D37" s="9"/>
      <c r="I37" s="10"/>
      <c r="J37" s="10"/>
      <c r="K37" s="10"/>
      <c r="L37" s="10"/>
      <c r="M37" s="10"/>
      <c r="N37" s="10"/>
      <c r="O37" s="10"/>
      <c r="P37" s="10"/>
      <c r="Q37" s="10"/>
      <c r="R37" s="10"/>
      <c r="S37" s="10"/>
      <c r="T37" s="114"/>
      <c r="U37" s="114"/>
      <c r="V37" s="114"/>
      <c r="W37" s="10"/>
      <c r="X37" s="10"/>
      <c r="Y37" s="10"/>
      <c r="Z37" s="10"/>
      <c r="AA37" s="10"/>
      <c r="AB37" s="10"/>
      <c r="AC37" s="10"/>
      <c r="AD37" s="10"/>
      <c r="AE37" s="10"/>
      <c r="AF37" s="10"/>
      <c r="AG37" s="10"/>
      <c r="AH37" s="10"/>
      <c r="AI37" s="10"/>
      <c r="AJ37" s="10"/>
      <c r="AK37" s="10"/>
      <c r="AL37" s="10"/>
      <c r="AM37" s="10"/>
      <c r="AN37" s="10"/>
      <c r="AO37" s="10"/>
      <c r="AP37" s="10"/>
      <c r="AQ37" s="111" t="str">
        <f t="shared" si="0"/>
        <v/>
      </c>
      <c r="AR37" s="114" t="str">
        <f>IF(AQ37="","",(LOOKUP(SUM(N37:O37),الفرضيات!$R$2:$R$9, الفرضيات!$S$2:$S$9)))</f>
        <v/>
      </c>
      <c r="AS37" s="114" t="str">
        <f>IF(ISBLANK(L37),"",الفرضيات!$L$2)</f>
        <v/>
      </c>
      <c r="AT37" s="10"/>
      <c r="AU37" s="142"/>
      <c r="AV37" s="10"/>
      <c r="AW37" s="10"/>
      <c r="AX37" s="10"/>
      <c r="AY37" s="10"/>
      <c r="AZ37" s="10"/>
      <c r="BA37" s="10"/>
      <c r="BB37" s="10"/>
      <c r="BC37" s="10"/>
      <c r="BD37" s="10"/>
      <c r="BE37" s="10"/>
      <c r="BF37" s="142"/>
      <c r="BG37" s="158" t="str">
        <f>IF(ISBLANK(L37),"0",T37*(R37-AG37)/الفرضيات!$H$2*(1+AR37))</f>
        <v>0</v>
      </c>
      <c r="BH37" s="158" t="str">
        <f t="shared" si="1"/>
        <v>0</v>
      </c>
      <c r="BI37" s="158" t="str">
        <f t="shared" si="2"/>
        <v>0</v>
      </c>
      <c r="BJ37" s="158" t="str">
        <f t="shared" si="3"/>
        <v>0</v>
      </c>
      <c r="BK37" s="158" t="str">
        <f t="shared" si="4"/>
        <v>0</v>
      </c>
      <c r="BL37" s="158" t="str">
        <f t="shared" si="5"/>
        <v>0</v>
      </c>
      <c r="BM37" s="158" t="str" cm="1">
        <f t="array" ref="BM37">IF(ISBLANK(AW37),"0",_xlfn.CEILING.MATH(AX37/الفرضيات!$H$3*(1+MAX(_xlfn.CHOOSECOLS(_xlfn._xlws.FILTER($I$4:$AT$335,$K$4:$K$335=AW37),36)))))</f>
        <v>0</v>
      </c>
      <c r="BN37" s="158" t="str" cm="1">
        <f t="array" ref="BN37">IF(ISBLANK(AW37),"0",_xlfn.CEILING.MATH(AY37/الفرضيات!$H$4*(1+MAX(_xlfn.CHOOSECOLS(_xlfn._xlws.FILTER($I$4:$AT$335,$K$4:$K$335=AW37),36)))))</f>
        <v>0</v>
      </c>
      <c r="BO37" s="158" t="str">
        <f>IF(ISBLANK(L37),"0",IF(S37&lt;2,"0",(U37*(R37-AG37)/الفرضيات!$H$2*(1+AR37))))</f>
        <v>0</v>
      </c>
      <c r="BP37" s="158" t="str">
        <f t="shared" si="6"/>
        <v>0</v>
      </c>
      <c r="BQ37" s="158" t="str">
        <f t="shared" si="7"/>
        <v>0</v>
      </c>
      <c r="BR37" s="158" t="str">
        <f t="shared" si="8"/>
        <v>0</v>
      </c>
      <c r="BS37" s="158" t="str">
        <f t="shared" si="9"/>
        <v>0</v>
      </c>
      <c r="BT37" s="158" t="str">
        <f t="shared" si="10"/>
        <v>0</v>
      </c>
      <c r="BU37" s="158" t="str" cm="1">
        <f t="array" ref="BU37">IF(ISBLANK(AW37),"0",IF($AZ37&lt;2,"0",_xlfn.CEILING.MATH(AX37/الفرضيات!$H$3*(1+MAX(_xlfn.CHOOSECOLS(_xlfn._xlws.FILTER($I$4:$AT$335,$K$4:$K$335=AW37),36))))))</f>
        <v>0</v>
      </c>
      <c r="BV37" s="158" t="str" cm="1">
        <f t="array" ref="BV37">IF(ISBLANK(AW37),"0",IF($AZ37&lt;2,"0",_xlfn.CEILING.MATH(AY37/الفرضيات!$H$4*(1+MAX(_xlfn.CHOOSECOLS(_xlfn._xlws.FILTER($I$4:$AT$335,$K$4:$K$335=AW37),36))))))</f>
        <v>0</v>
      </c>
      <c r="BW37" s="158" t="str">
        <f>IF(ISBLANK(L37),"0",IF(S37&lt;3,"0",(V37*(R37-AG37)/الفرضيات!$H$2*(1+AR37))))</f>
        <v>0</v>
      </c>
      <c r="BX37" s="158" t="str">
        <f t="shared" si="11"/>
        <v>0</v>
      </c>
      <c r="BY37" s="158" t="str">
        <f t="shared" si="12"/>
        <v>0</v>
      </c>
      <c r="BZ37" s="158" t="str">
        <f t="shared" si="13"/>
        <v>0</v>
      </c>
      <c r="CA37" s="158" t="str">
        <f t="shared" si="14"/>
        <v>0</v>
      </c>
      <c r="CB37" s="158" t="str">
        <f t="shared" si="15"/>
        <v>0</v>
      </c>
      <c r="CC37" s="158" t="str" cm="1">
        <f t="array" ref="CC37">IF(ISBLANK(AW37),"0",IF($AZ37&lt;3,"0",_xlfn.CEILING.MATH(AX37/الفرضيات!$H$3*(1+MAX(_xlfn.CHOOSECOLS(_xlfn._xlws.FILTER($I$4:$AT$335,$K$4:$K$335=AW37),36))))))</f>
        <v>0</v>
      </c>
      <c r="CD37" s="158" t="str" cm="1">
        <f t="array" ref="CD37">IF(ISBLANK(AW37),"0",IF($AZ37&lt;3,"0",_xlfn.CEILING.MATH(AY37/الفرضيات!$H$4*(1+MAX(_xlfn.CHOOSECOLS(_xlfn._xlws.FILTER($I$4:$AT$335,$K$4:$K$335=AW37),36))))))</f>
        <v>0</v>
      </c>
      <c r="CE37" s="158">
        <f>IFERROR(MAX(0,((BG37+BO37+BW37)*(1+AS37+AR37)+(BH37+BI37+BJ37+BL37+BP37+BQ37+BR37+BT37+BX37+BY37+BZ37+CB37)*(1+AS37))*(1+ VLOOKUP(AQ37,الفرضيات!$N$1:$O$11,2,0))-AH37),0)</f>
        <v>0</v>
      </c>
      <c r="CF37" s="158">
        <f t="shared" si="16"/>
        <v>0</v>
      </c>
      <c r="CG37" s="158" cm="1">
        <f t="array" ref="CG37">IFERROR(MAX(0,MAX(BM37,BU37,CC37)*(1+VLOOKUP(MAX(_xlfn.CHOOSECOLS(_xlfn._xlws.FILTER($I$4:$AT$335,$K$4:$K$335=AW37),35)),الفرضيات!$N$2:$O$11,2,0))-BA37),0)</f>
        <v>0</v>
      </c>
      <c r="CH37" s="158" cm="1">
        <f t="array" ref="CH37">IFERROR(MAX(0,MAX(BN37,BV37,CD37)*(1+VLOOKUP(MAX(_xlfn.CHOOSECOLS(_xlfn._xlws.FILTER($I$4:$AT$335,$K$4:$K$335=AW37),35)),الفرضيات!$N$2:$O$11,2,0))-BB37),0)</f>
        <v>0</v>
      </c>
    </row>
    <row r="38" spans="2:86" ht="24.75" thickBot="1" x14ac:dyDescent="0.3">
      <c r="B38" s="9"/>
      <c r="C38" s="9"/>
      <c r="D38" s="9"/>
      <c r="I38" s="10"/>
      <c r="J38" s="10"/>
      <c r="K38" s="10"/>
      <c r="L38" s="10"/>
      <c r="M38" s="10"/>
      <c r="N38" s="10"/>
      <c r="O38" s="10"/>
      <c r="P38" s="10"/>
      <c r="Q38" s="10"/>
      <c r="R38" s="10"/>
      <c r="S38" s="10"/>
      <c r="T38" s="114"/>
      <c r="U38" s="114"/>
      <c r="V38" s="114"/>
      <c r="W38" s="10"/>
      <c r="X38" s="10"/>
      <c r="Y38" s="10"/>
      <c r="Z38" s="10"/>
      <c r="AA38" s="10"/>
      <c r="AB38" s="10"/>
      <c r="AC38" s="10"/>
      <c r="AD38" s="10"/>
      <c r="AE38" s="10"/>
      <c r="AF38" s="10"/>
      <c r="AG38" s="10"/>
      <c r="AH38" s="10"/>
      <c r="AI38" s="10"/>
      <c r="AJ38" s="10"/>
      <c r="AK38" s="10"/>
      <c r="AL38" s="10"/>
      <c r="AM38" s="10"/>
      <c r="AN38" s="10"/>
      <c r="AO38" s="10"/>
      <c r="AP38" s="10"/>
      <c r="AQ38" s="111" t="str">
        <f t="shared" si="0"/>
        <v/>
      </c>
      <c r="AR38" s="114" t="str">
        <f>IF(AQ38="","",(LOOKUP(SUM(N38:O38),الفرضيات!$R$2:$R$9, الفرضيات!$S$2:$S$9)))</f>
        <v/>
      </c>
      <c r="AS38" s="114" t="str">
        <f>IF(ISBLANK(L38),"",الفرضيات!$L$2)</f>
        <v/>
      </c>
      <c r="AT38" s="10"/>
      <c r="AU38" s="142"/>
      <c r="AV38" s="10"/>
      <c r="AW38" s="10"/>
      <c r="AX38" s="10"/>
      <c r="AY38" s="10"/>
      <c r="AZ38" s="10"/>
      <c r="BA38" s="10"/>
      <c r="BB38" s="10"/>
      <c r="BC38" s="10"/>
      <c r="BD38" s="10"/>
      <c r="BE38" s="10"/>
      <c r="BF38" s="142"/>
      <c r="BG38" s="158" t="str">
        <f>IF(ISBLANK(L38),"0",T38*(R38-AG38)/الفرضيات!$H$2*(1+AR38))</f>
        <v>0</v>
      </c>
      <c r="BH38" s="158" t="str">
        <f t="shared" si="1"/>
        <v>0</v>
      </c>
      <c r="BI38" s="158" t="str">
        <f t="shared" si="2"/>
        <v>0</v>
      </c>
      <c r="BJ38" s="158" t="str">
        <f t="shared" si="3"/>
        <v>0</v>
      </c>
      <c r="BK38" s="158" t="str">
        <f t="shared" si="4"/>
        <v>0</v>
      </c>
      <c r="BL38" s="158" t="str">
        <f t="shared" si="5"/>
        <v>0</v>
      </c>
      <c r="BM38" s="158" t="str" cm="1">
        <f t="array" ref="BM38">IF(ISBLANK(AW38),"0",_xlfn.CEILING.MATH(AX38/الفرضيات!$H$3*(1+MAX(_xlfn.CHOOSECOLS(_xlfn._xlws.FILTER($I$4:$AT$335,$K$4:$K$335=AW38),36)))))</f>
        <v>0</v>
      </c>
      <c r="BN38" s="158" t="str" cm="1">
        <f t="array" ref="BN38">IF(ISBLANK(AW38),"0",_xlfn.CEILING.MATH(AY38/الفرضيات!$H$4*(1+MAX(_xlfn.CHOOSECOLS(_xlfn._xlws.FILTER($I$4:$AT$335,$K$4:$K$335=AW38),36)))))</f>
        <v>0</v>
      </c>
      <c r="BO38" s="158" t="str">
        <f>IF(ISBLANK(L38),"0",IF(S38&lt;2,"0",(U38*(R38-AG38)/الفرضيات!$H$2*(1+AR38))))</f>
        <v>0</v>
      </c>
      <c r="BP38" s="158" t="str">
        <f t="shared" si="6"/>
        <v>0</v>
      </c>
      <c r="BQ38" s="158" t="str">
        <f t="shared" si="7"/>
        <v>0</v>
      </c>
      <c r="BR38" s="158" t="str">
        <f t="shared" si="8"/>
        <v>0</v>
      </c>
      <c r="BS38" s="158" t="str">
        <f t="shared" si="9"/>
        <v>0</v>
      </c>
      <c r="BT38" s="158" t="str">
        <f t="shared" si="10"/>
        <v>0</v>
      </c>
      <c r="BU38" s="158" t="str" cm="1">
        <f t="array" ref="BU38">IF(ISBLANK(AW38),"0",IF($AZ38&lt;2,"0",_xlfn.CEILING.MATH(AX38/الفرضيات!$H$3*(1+MAX(_xlfn.CHOOSECOLS(_xlfn._xlws.FILTER($I$4:$AT$335,$K$4:$K$335=AW38),36))))))</f>
        <v>0</v>
      </c>
      <c r="BV38" s="158" t="str" cm="1">
        <f t="array" ref="BV38">IF(ISBLANK(AW38),"0",IF($AZ38&lt;2,"0",_xlfn.CEILING.MATH(AY38/الفرضيات!$H$4*(1+MAX(_xlfn.CHOOSECOLS(_xlfn._xlws.FILTER($I$4:$AT$335,$K$4:$K$335=AW38),36))))))</f>
        <v>0</v>
      </c>
      <c r="BW38" s="158" t="str">
        <f>IF(ISBLANK(L38),"0",IF(S38&lt;3,"0",(V38*(R38-AG38)/الفرضيات!$H$2*(1+AR38))))</f>
        <v>0</v>
      </c>
      <c r="BX38" s="158" t="str">
        <f t="shared" si="11"/>
        <v>0</v>
      </c>
      <c r="BY38" s="158" t="str">
        <f t="shared" si="12"/>
        <v>0</v>
      </c>
      <c r="BZ38" s="158" t="str">
        <f t="shared" si="13"/>
        <v>0</v>
      </c>
      <c r="CA38" s="158" t="str">
        <f t="shared" si="14"/>
        <v>0</v>
      </c>
      <c r="CB38" s="158" t="str">
        <f t="shared" si="15"/>
        <v>0</v>
      </c>
      <c r="CC38" s="158" t="str" cm="1">
        <f t="array" ref="CC38">IF(ISBLANK(AW38),"0",IF($AZ38&lt;3,"0",_xlfn.CEILING.MATH(AX38/الفرضيات!$H$3*(1+MAX(_xlfn.CHOOSECOLS(_xlfn._xlws.FILTER($I$4:$AT$335,$K$4:$K$335=AW38),36))))))</f>
        <v>0</v>
      </c>
      <c r="CD38" s="158" t="str" cm="1">
        <f t="array" ref="CD38">IF(ISBLANK(AW38),"0",IF($AZ38&lt;3,"0",_xlfn.CEILING.MATH(AY38/الفرضيات!$H$4*(1+MAX(_xlfn.CHOOSECOLS(_xlfn._xlws.FILTER($I$4:$AT$335,$K$4:$K$335=AW38),36))))))</f>
        <v>0</v>
      </c>
      <c r="CE38" s="158">
        <f>IFERROR(MAX(0,((BG38+BO38+BW38)*(1+AS38+AR38)+(BH38+BI38+BJ38+BL38+BP38+BQ38+BR38+BT38+BX38+BY38+BZ38+CB38)*(1+AS38))*(1+ VLOOKUP(AQ38,الفرضيات!$N$1:$O$11,2,0))-AH38),0)</f>
        <v>0</v>
      </c>
      <c r="CF38" s="158">
        <f t="shared" si="16"/>
        <v>0</v>
      </c>
      <c r="CG38" s="158" cm="1">
        <f t="array" ref="CG38">IFERROR(MAX(0,MAX(BM38,BU38,CC38)*(1+VLOOKUP(MAX(_xlfn.CHOOSECOLS(_xlfn._xlws.FILTER($I$4:$AT$335,$K$4:$K$335=AW38),35)),الفرضيات!$N$2:$O$11,2,0))-BA38),0)</f>
        <v>0</v>
      </c>
      <c r="CH38" s="158" cm="1">
        <f t="array" ref="CH38">IFERROR(MAX(0,MAX(BN38,BV38,CD38)*(1+VLOOKUP(MAX(_xlfn.CHOOSECOLS(_xlfn._xlws.FILTER($I$4:$AT$335,$K$4:$K$335=AW38),35)),الفرضيات!$N$2:$O$11,2,0))-BB38),0)</f>
        <v>0</v>
      </c>
    </row>
    <row r="39" spans="2:86" ht="24.75" thickBot="1" x14ac:dyDescent="0.3">
      <c r="B39" s="9"/>
      <c r="C39" s="9"/>
      <c r="D39" s="9"/>
      <c r="I39" s="10"/>
      <c r="J39" s="10"/>
      <c r="K39" s="10"/>
      <c r="L39" s="10"/>
      <c r="M39" s="10"/>
      <c r="N39" s="10"/>
      <c r="O39" s="10"/>
      <c r="P39" s="10"/>
      <c r="Q39" s="10"/>
      <c r="R39" s="10"/>
      <c r="S39" s="10"/>
      <c r="T39" s="114"/>
      <c r="U39" s="114"/>
      <c r="V39" s="114"/>
      <c r="W39" s="10"/>
      <c r="X39" s="10"/>
      <c r="Y39" s="10"/>
      <c r="Z39" s="10"/>
      <c r="AA39" s="10"/>
      <c r="AB39" s="10"/>
      <c r="AC39" s="10"/>
      <c r="AD39" s="10"/>
      <c r="AE39" s="10"/>
      <c r="AF39" s="10"/>
      <c r="AG39" s="10"/>
      <c r="AH39" s="10"/>
      <c r="AI39" s="10"/>
      <c r="AJ39" s="10"/>
      <c r="AK39" s="10"/>
      <c r="AL39" s="10"/>
      <c r="AM39" s="10"/>
      <c r="AN39" s="10"/>
      <c r="AO39" s="10"/>
      <c r="AP39" s="10"/>
      <c r="AQ39" s="111" t="str">
        <f t="shared" si="0"/>
        <v/>
      </c>
      <c r="AR39" s="114" t="str">
        <f>IF(AQ39="","",(LOOKUP(SUM(N39:O39),الفرضيات!$R$2:$R$9, الفرضيات!$S$2:$S$9)))</f>
        <v/>
      </c>
      <c r="AS39" s="114" t="str">
        <f>IF(ISBLANK(L39),"",الفرضيات!$L$2)</f>
        <v/>
      </c>
      <c r="AT39" s="10"/>
      <c r="AU39" s="142"/>
      <c r="AV39" s="10"/>
      <c r="AW39" s="10"/>
      <c r="AX39" s="10"/>
      <c r="AY39" s="10"/>
      <c r="AZ39" s="10"/>
      <c r="BA39" s="10"/>
      <c r="BB39" s="10"/>
      <c r="BC39" s="10"/>
      <c r="BD39" s="10"/>
      <c r="BE39" s="10"/>
      <c r="BF39" s="142"/>
      <c r="BG39" s="158" t="str">
        <f>IF(ISBLANK(L39),"0",T39*(R39-AG39)/الفرضيات!$H$2*(1+AR39))</f>
        <v>0</v>
      </c>
      <c r="BH39" s="158" t="str">
        <f t="shared" si="1"/>
        <v>0</v>
      </c>
      <c r="BI39" s="158" t="str">
        <f t="shared" si="2"/>
        <v>0</v>
      </c>
      <c r="BJ39" s="158" t="str">
        <f t="shared" si="3"/>
        <v>0</v>
      </c>
      <c r="BK39" s="158" t="str">
        <f t="shared" si="4"/>
        <v>0</v>
      </c>
      <c r="BL39" s="158" t="str">
        <f t="shared" si="5"/>
        <v>0</v>
      </c>
      <c r="BM39" s="158" t="str" cm="1">
        <f t="array" ref="BM39">IF(ISBLANK(AW39),"0",_xlfn.CEILING.MATH(AX39/الفرضيات!$H$3*(1+MAX(_xlfn.CHOOSECOLS(_xlfn._xlws.FILTER($I$4:$AT$335,$K$4:$K$335=AW39),36)))))</f>
        <v>0</v>
      </c>
      <c r="BN39" s="158" t="str" cm="1">
        <f t="array" ref="BN39">IF(ISBLANK(AW39),"0",_xlfn.CEILING.MATH(AY39/الفرضيات!$H$4*(1+MAX(_xlfn.CHOOSECOLS(_xlfn._xlws.FILTER($I$4:$AT$335,$K$4:$K$335=AW39),36)))))</f>
        <v>0</v>
      </c>
      <c r="BO39" s="158" t="str">
        <f>IF(ISBLANK(L39),"0",IF(S39&lt;2,"0",(U39*(R39-AG39)/الفرضيات!$H$2*(1+AR39))))</f>
        <v>0</v>
      </c>
      <c r="BP39" s="158" t="str">
        <f t="shared" si="6"/>
        <v>0</v>
      </c>
      <c r="BQ39" s="158" t="str">
        <f t="shared" si="7"/>
        <v>0</v>
      </c>
      <c r="BR39" s="158" t="str">
        <f t="shared" si="8"/>
        <v>0</v>
      </c>
      <c r="BS39" s="158" t="str">
        <f t="shared" si="9"/>
        <v>0</v>
      </c>
      <c r="BT39" s="158" t="str">
        <f t="shared" si="10"/>
        <v>0</v>
      </c>
      <c r="BU39" s="158" t="str" cm="1">
        <f t="array" ref="BU39">IF(ISBLANK(AW39),"0",IF($AZ39&lt;2,"0",_xlfn.CEILING.MATH(AX39/الفرضيات!$H$3*(1+MAX(_xlfn.CHOOSECOLS(_xlfn._xlws.FILTER($I$4:$AT$335,$K$4:$K$335=AW39),36))))))</f>
        <v>0</v>
      </c>
      <c r="BV39" s="158" t="str" cm="1">
        <f t="array" ref="BV39">IF(ISBLANK(AW39),"0",IF($AZ39&lt;2,"0",_xlfn.CEILING.MATH(AY39/الفرضيات!$H$4*(1+MAX(_xlfn.CHOOSECOLS(_xlfn._xlws.FILTER($I$4:$AT$335,$K$4:$K$335=AW39),36))))))</f>
        <v>0</v>
      </c>
      <c r="BW39" s="158" t="str">
        <f>IF(ISBLANK(L39),"0",IF(S39&lt;3,"0",(V39*(R39-AG39)/الفرضيات!$H$2*(1+AR39))))</f>
        <v>0</v>
      </c>
      <c r="BX39" s="158" t="str">
        <f t="shared" si="11"/>
        <v>0</v>
      </c>
      <c r="BY39" s="158" t="str">
        <f t="shared" si="12"/>
        <v>0</v>
      </c>
      <c r="BZ39" s="158" t="str">
        <f t="shared" si="13"/>
        <v>0</v>
      </c>
      <c r="CA39" s="158" t="str">
        <f t="shared" si="14"/>
        <v>0</v>
      </c>
      <c r="CB39" s="158" t="str">
        <f t="shared" si="15"/>
        <v>0</v>
      </c>
      <c r="CC39" s="158" t="str" cm="1">
        <f t="array" ref="CC39">IF(ISBLANK(AW39),"0",IF($AZ39&lt;3,"0",_xlfn.CEILING.MATH(AX39/الفرضيات!$H$3*(1+MAX(_xlfn.CHOOSECOLS(_xlfn._xlws.FILTER($I$4:$AT$335,$K$4:$K$335=AW39),36))))))</f>
        <v>0</v>
      </c>
      <c r="CD39" s="158" t="str" cm="1">
        <f t="array" ref="CD39">IF(ISBLANK(AW39),"0",IF($AZ39&lt;3,"0",_xlfn.CEILING.MATH(AY39/الفرضيات!$H$4*(1+MAX(_xlfn.CHOOSECOLS(_xlfn._xlws.FILTER($I$4:$AT$335,$K$4:$K$335=AW39),36))))))</f>
        <v>0</v>
      </c>
      <c r="CE39" s="158">
        <f>IFERROR(MAX(0,((BG39+BO39+BW39)*(1+AS39+AR39)+(BH39+BI39+BJ39+BL39+BP39+BQ39+BR39+BT39+BX39+BY39+BZ39+CB39)*(1+AS39))*(1+ VLOOKUP(AQ39,الفرضيات!$N$1:$O$11,2,0))-AH39),0)</f>
        <v>0</v>
      </c>
      <c r="CF39" s="158">
        <f t="shared" si="16"/>
        <v>0</v>
      </c>
      <c r="CG39" s="158" cm="1">
        <f t="array" ref="CG39">IFERROR(MAX(0,MAX(BM39,BU39,CC39)*(1+VLOOKUP(MAX(_xlfn.CHOOSECOLS(_xlfn._xlws.FILTER($I$4:$AT$335,$K$4:$K$335=AW39),35)),الفرضيات!$N$2:$O$11,2,0))-BA39),0)</f>
        <v>0</v>
      </c>
      <c r="CH39" s="158" cm="1">
        <f t="array" ref="CH39">IFERROR(MAX(0,MAX(BN39,BV39,CD39)*(1+VLOOKUP(MAX(_xlfn.CHOOSECOLS(_xlfn._xlws.FILTER($I$4:$AT$335,$K$4:$K$335=AW39),35)),الفرضيات!$N$2:$O$11,2,0))-BB39),0)</f>
        <v>0</v>
      </c>
    </row>
    <row r="40" spans="2:86" ht="24.75" thickBot="1" x14ac:dyDescent="0.3">
      <c r="B40" s="9"/>
      <c r="C40" s="9"/>
      <c r="D40" s="9"/>
      <c r="I40" s="10"/>
      <c r="J40" s="10"/>
      <c r="K40" s="10"/>
      <c r="L40" s="10"/>
      <c r="M40" s="10"/>
      <c r="N40" s="10"/>
      <c r="O40" s="10"/>
      <c r="P40" s="10"/>
      <c r="Q40" s="10"/>
      <c r="R40" s="10"/>
      <c r="S40" s="10"/>
      <c r="T40" s="114"/>
      <c r="U40" s="114"/>
      <c r="V40" s="114"/>
      <c r="W40" s="10"/>
      <c r="X40" s="10"/>
      <c r="Y40" s="10"/>
      <c r="Z40" s="10"/>
      <c r="AA40" s="10"/>
      <c r="AB40" s="10"/>
      <c r="AC40" s="10"/>
      <c r="AD40" s="10"/>
      <c r="AE40" s="10"/>
      <c r="AF40" s="10"/>
      <c r="AG40" s="10"/>
      <c r="AH40" s="10"/>
      <c r="AI40" s="10"/>
      <c r="AJ40" s="10"/>
      <c r="AK40" s="10"/>
      <c r="AL40" s="10"/>
      <c r="AM40" s="10"/>
      <c r="AN40" s="10"/>
      <c r="AO40" s="10"/>
      <c r="AP40" s="10"/>
      <c r="AQ40" s="111" t="str">
        <f t="shared" si="0"/>
        <v/>
      </c>
      <c r="AR40" s="114" t="str">
        <f>IF(AQ40="","",(LOOKUP(SUM(N40:O40),الفرضيات!$R$2:$R$9, الفرضيات!$S$2:$S$9)))</f>
        <v/>
      </c>
      <c r="AS40" s="114" t="str">
        <f>IF(ISBLANK(L40),"",الفرضيات!$L$2)</f>
        <v/>
      </c>
      <c r="AT40" s="10"/>
      <c r="AU40" s="142"/>
      <c r="AV40" s="10"/>
      <c r="AW40" s="10"/>
      <c r="AX40" s="10"/>
      <c r="AY40" s="10"/>
      <c r="AZ40" s="10"/>
      <c r="BA40" s="10"/>
      <c r="BB40" s="10"/>
      <c r="BC40" s="10"/>
      <c r="BD40" s="10"/>
      <c r="BE40" s="10"/>
      <c r="BF40" s="142"/>
      <c r="BG40" s="158" t="str">
        <f>IF(ISBLANK(L40),"0",T40*(R40-AG40)/الفرضيات!$H$2*(1+AR40))</f>
        <v>0</v>
      </c>
      <c r="BH40" s="158" t="str">
        <f t="shared" si="1"/>
        <v>0</v>
      </c>
      <c r="BI40" s="158" t="str">
        <f t="shared" si="2"/>
        <v>0</v>
      </c>
      <c r="BJ40" s="158" t="str">
        <f t="shared" si="3"/>
        <v>0</v>
      </c>
      <c r="BK40" s="158" t="str">
        <f t="shared" si="4"/>
        <v>0</v>
      </c>
      <c r="BL40" s="158" t="str">
        <f t="shared" si="5"/>
        <v>0</v>
      </c>
      <c r="BM40" s="158" t="str" cm="1">
        <f t="array" ref="BM40">IF(ISBLANK(AW40),"0",_xlfn.CEILING.MATH(AX40/الفرضيات!$H$3*(1+MAX(_xlfn.CHOOSECOLS(_xlfn._xlws.FILTER($I$4:$AT$335,$K$4:$K$335=AW40),36)))))</f>
        <v>0</v>
      </c>
      <c r="BN40" s="158" t="str" cm="1">
        <f t="array" ref="BN40">IF(ISBLANK(AW40),"0",_xlfn.CEILING.MATH(AY40/الفرضيات!$H$4*(1+MAX(_xlfn.CHOOSECOLS(_xlfn._xlws.FILTER($I$4:$AT$335,$K$4:$K$335=AW40),36)))))</f>
        <v>0</v>
      </c>
      <c r="BO40" s="158" t="str">
        <f>IF(ISBLANK(L40),"0",IF(S40&lt;2,"0",(U40*(R40-AG40)/الفرضيات!$H$2*(1+AR40))))</f>
        <v>0</v>
      </c>
      <c r="BP40" s="158" t="str">
        <f t="shared" si="6"/>
        <v>0</v>
      </c>
      <c r="BQ40" s="158" t="str">
        <f t="shared" si="7"/>
        <v>0</v>
      </c>
      <c r="BR40" s="158" t="str">
        <f t="shared" si="8"/>
        <v>0</v>
      </c>
      <c r="BS40" s="158" t="str">
        <f t="shared" si="9"/>
        <v>0</v>
      </c>
      <c r="BT40" s="158" t="str">
        <f t="shared" si="10"/>
        <v>0</v>
      </c>
      <c r="BU40" s="158" t="str" cm="1">
        <f t="array" ref="BU40">IF(ISBLANK(AW40),"0",IF($AZ40&lt;2,"0",_xlfn.CEILING.MATH(AX40/الفرضيات!$H$3*(1+MAX(_xlfn.CHOOSECOLS(_xlfn._xlws.FILTER($I$4:$AT$335,$K$4:$K$335=AW40),36))))))</f>
        <v>0</v>
      </c>
      <c r="BV40" s="158" t="str" cm="1">
        <f t="array" ref="BV40">IF(ISBLANK(AW40),"0",IF($AZ40&lt;2,"0",_xlfn.CEILING.MATH(AY40/الفرضيات!$H$4*(1+MAX(_xlfn.CHOOSECOLS(_xlfn._xlws.FILTER($I$4:$AT$335,$K$4:$K$335=AW40),36))))))</f>
        <v>0</v>
      </c>
      <c r="BW40" s="158" t="str">
        <f>IF(ISBLANK(L40),"0",IF(S40&lt;3,"0",(V40*(R40-AG40)/الفرضيات!$H$2*(1+AR40))))</f>
        <v>0</v>
      </c>
      <c r="BX40" s="158" t="str">
        <f t="shared" si="11"/>
        <v>0</v>
      </c>
      <c r="BY40" s="158" t="str">
        <f t="shared" si="12"/>
        <v>0</v>
      </c>
      <c r="BZ40" s="158" t="str">
        <f t="shared" si="13"/>
        <v>0</v>
      </c>
      <c r="CA40" s="158" t="str">
        <f t="shared" si="14"/>
        <v>0</v>
      </c>
      <c r="CB40" s="158" t="str">
        <f t="shared" si="15"/>
        <v>0</v>
      </c>
      <c r="CC40" s="158" t="str" cm="1">
        <f t="array" ref="CC40">IF(ISBLANK(AW40),"0",IF($AZ40&lt;3,"0",_xlfn.CEILING.MATH(AX40/الفرضيات!$H$3*(1+MAX(_xlfn.CHOOSECOLS(_xlfn._xlws.FILTER($I$4:$AT$335,$K$4:$K$335=AW40),36))))))</f>
        <v>0</v>
      </c>
      <c r="CD40" s="158" t="str" cm="1">
        <f t="array" ref="CD40">IF(ISBLANK(AW40),"0",IF($AZ40&lt;3,"0",_xlfn.CEILING.MATH(AY40/الفرضيات!$H$4*(1+MAX(_xlfn.CHOOSECOLS(_xlfn._xlws.FILTER($I$4:$AT$335,$K$4:$K$335=AW40),36))))))</f>
        <v>0</v>
      </c>
      <c r="CE40" s="158">
        <f>IFERROR(MAX(0,((BG40+BO40+BW40)*(1+AS40+AR40)+(BH40+BI40+BJ40+BL40+BP40+BQ40+BR40+BT40+BX40+BY40+BZ40+CB40)*(1+AS40))*(1+ VLOOKUP(AQ40,الفرضيات!$N$1:$O$11,2,0))-AH40),0)</f>
        <v>0</v>
      </c>
      <c r="CF40" s="158">
        <f t="shared" si="16"/>
        <v>0</v>
      </c>
      <c r="CG40" s="158" cm="1">
        <f t="array" ref="CG40">IFERROR(MAX(0,MAX(BM40,BU40,CC40)*(1+VLOOKUP(MAX(_xlfn.CHOOSECOLS(_xlfn._xlws.FILTER($I$4:$AT$335,$K$4:$K$335=AW40),35)),الفرضيات!$N$2:$O$11,2,0))-BA40),0)</f>
        <v>0</v>
      </c>
      <c r="CH40" s="158" cm="1">
        <f t="array" ref="CH40">IFERROR(MAX(0,MAX(BN40,BV40,CD40)*(1+VLOOKUP(MAX(_xlfn.CHOOSECOLS(_xlfn._xlws.FILTER($I$4:$AT$335,$K$4:$K$335=AW40),35)),الفرضيات!$N$2:$O$11,2,0))-BB40),0)</f>
        <v>0</v>
      </c>
    </row>
    <row r="41" spans="2:86" ht="24.75" thickBot="1" x14ac:dyDescent="0.3">
      <c r="B41" s="9"/>
      <c r="C41" s="9"/>
      <c r="D41" s="9"/>
      <c r="I41" s="10"/>
      <c r="J41" s="10"/>
      <c r="K41" s="10"/>
      <c r="L41" s="10"/>
      <c r="M41" s="10"/>
      <c r="N41" s="10"/>
      <c r="O41" s="10"/>
      <c r="P41" s="10"/>
      <c r="Q41" s="10"/>
      <c r="R41" s="10"/>
      <c r="S41" s="10"/>
      <c r="T41" s="114"/>
      <c r="U41" s="114"/>
      <c r="V41" s="114"/>
      <c r="W41" s="10"/>
      <c r="X41" s="10"/>
      <c r="Y41" s="10"/>
      <c r="Z41" s="10"/>
      <c r="AA41" s="10"/>
      <c r="AB41" s="10"/>
      <c r="AC41" s="10"/>
      <c r="AD41" s="10"/>
      <c r="AE41" s="10"/>
      <c r="AF41" s="10"/>
      <c r="AG41" s="10"/>
      <c r="AH41" s="10"/>
      <c r="AI41" s="10"/>
      <c r="AJ41" s="10"/>
      <c r="AK41" s="10"/>
      <c r="AL41" s="10"/>
      <c r="AM41" s="10"/>
      <c r="AN41" s="10"/>
      <c r="AO41" s="10"/>
      <c r="AP41" s="10"/>
      <c r="AQ41" s="111" t="str">
        <f t="shared" si="0"/>
        <v/>
      </c>
      <c r="AR41" s="114" t="str">
        <f>IF(AQ41="","",(LOOKUP(SUM(N41:O41),الفرضيات!$R$2:$R$9, الفرضيات!$S$2:$S$9)))</f>
        <v/>
      </c>
      <c r="AS41" s="114" t="str">
        <f>IF(ISBLANK(L41),"",الفرضيات!$L$2)</f>
        <v/>
      </c>
      <c r="AT41" s="10"/>
      <c r="AU41" s="142"/>
      <c r="AV41" s="10"/>
      <c r="AW41" s="10"/>
      <c r="AX41" s="10"/>
      <c r="AY41" s="10"/>
      <c r="AZ41" s="10"/>
      <c r="BA41" s="10"/>
      <c r="BB41" s="10"/>
      <c r="BC41" s="10"/>
      <c r="BD41" s="10"/>
      <c r="BE41" s="10"/>
      <c r="BF41" s="142"/>
      <c r="BG41" s="158" t="str">
        <f>IF(ISBLANK(L41),"0",T41*(R41-AG41)/الفرضيات!$H$2*(1+AR41))</f>
        <v>0</v>
      </c>
      <c r="BH41" s="158" t="str">
        <f t="shared" si="1"/>
        <v>0</v>
      </c>
      <c r="BI41" s="158" t="str">
        <f t="shared" si="2"/>
        <v>0</v>
      </c>
      <c r="BJ41" s="158" t="str">
        <f t="shared" si="3"/>
        <v>0</v>
      </c>
      <c r="BK41" s="158" t="str">
        <f t="shared" si="4"/>
        <v>0</v>
      </c>
      <c r="BL41" s="158" t="str">
        <f t="shared" si="5"/>
        <v>0</v>
      </c>
      <c r="BM41" s="158" t="str" cm="1">
        <f t="array" ref="BM41">IF(ISBLANK(AW41),"0",_xlfn.CEILING.MATH(AX41/الفرضيات!$H$3*(1+MAX(_xlfn.CHOOSECOLS(_xlfn._xlws.FILTER($I$4:$AT$335,$K$4:$K$335=AW41),36)))))</f>
        <v>0</v>
      </c>
      <c r="BN41" s="158" t="str" cm="1">
        <f t="array" ref="BN41">IF(ISBLANK(AW41),"0",_xlfn.CEILING.MATH(AY41/الفرضيات!$H$4*(1+MAX(_xlfn.CHOOSECOLS(_xlfn._xlws.FILTER($I$4:$AT$335,$K$4:$K$335=AW41),36)))))</f>
        <v>0</v>
      </c>
      <c r="BO41" s="158" t="str">
        <f>IF(ISBLANK(L41),"0",IF(S41&lt;2,"0",(U41*(R41-AG41)/الفرضيات!$H$2*(1+AR41))))</f>
        <v>0</v>
      </c>
      <c r="BP41" s="158" t="str">
        <f t="shared" si="6"/>
        <v>0</v>
      </c>
      <c r="BQ41" s="158" t="str">
        <f t="shared" si="7"/>
        <v>0</v>
      </c>
      <c r="BR41" s="158" t="str">
        <f t="shared" si="8"/>
        <v>0</v>
      </c>
      <c r="BS41" s="158" t="str">
        <f t="shared" si="9"/>
        <v>0</v>
      </c>
      <c r="BT41" s="158" t="str">
        <f t="shared" si="10"/>
        <v>0</v>
      </c>
      <c r="BU41" s="158" t="str" cm="1">
        <f t="array" ref="BU41">IF(ISBLANK(AW41),"0",IF($AZ41&lt;2,"0",_xlfn.CEILING.MATH(AX41/الفرضيات!$H$3*(1+MAX(_xlfn.CHOOSECOLS(_xlfn._xlws.FILTER($I$4:$AT$335,$K$4:$K$335=AW41),36))))))</f>
        <v>0</v>
      </c>
      <c r="BV41" s="158" t="str" cm="1">
        <f t="array" ref="BV41">IF(ISBLANK(AW41),"0",IF($AZ41&lt;2,"0",_xlfn.CEILING.MATH(AY41/الفرضيات!$H$4*(1+MAX(_xlfn.CHOOSECOLS(_xlfn._xlws.FILTER($I$4:$AT$335,$K$4:$K$335=AW41),36))))))</f>
        <v>0</v>
      </c>
      <c r="BW41" s="158" t="str">
        <f>IF(ISBLANK(L41),"0",IF(S41&lt;3,"0",(V41*(R41-AG41)/الفرضيات!$H$2*(1+AR41))))</f>
        <v>0</v>
      </c>
      <c r="BX41" s="158" t="str">
        <f t="shared" si="11"/>
        <v>0</v>
      </c>
      <c r="BY41" s="158" t="str">
        <f t="shared" si="12"/>
        <v>0</v>
      </c>
      <c r="BZ41" s="158" t="str">
        <f t="shared" si="13"/>
        <v>0</v>
      </c>
      <c r="CA41" s="158" t="str">
        <f t="shared" si="14"/>
        <v>0</v>
      </c>
      <c r="CB41" s="158" t="str">
        <f t="shared" si="15"/>
        <v>0</v>
      </c>
      <c r="CC41" s="158" t="str" cm="1">
        <f t="array" ref="CC41">IF(ISBLANK(AW41),"0",IF($AZ41&lt;3,"0",_xlfn.CEILING.MATH(AX41/الفرضيات!$H$3*(1+MAX(_xlfn.CHOOSECOLS(_xlfn._xlws.FILTER($I$4:$AT$335,$K$4:$K$335=AW41),36))))))</f>
        <v>0</v>
      </c>
      <c r="CD41" s="158" t="str" cm="1">
        <f t="array" ref="CD41">IF(ISBLANK(AW41),"0",IF($AZ41&lt;3,"0",_xlfn.CEILING.MATH(AY41/الفرضيات!$H$4*(1+MAX(_xlfn.CHOOSECOLS(_xlfn._xlws.FILTER($I$4:$AT$335,$K$4:$K$335=AW41),36))))))</f>
        <v>0</v>
      </c>
      <c r="CE41" s="158">
        <f>IFERROR(MAX(0,((BG41+BO41+BW41)*(1+AS41+AR41)+(BH41+BI41+BJ41+BL41+BP41+BQ41+BR41+BT41+BX41+BY41+BZ41+CB41)*(1+AS41))*(1+ VLOOKUP(AQ41,الفرضيات!$N$1:$O$11,2,0))-AH41),0)</f>
        <v>0</v>
      </c>
      <c r="CF41" s="158">
        <f t="shared" si="16"/>
        <v>0</v>
      </c>
      <c r="CG41" s="158" cm="1">
        <f t="array" ref="CG41">IFERROR(MAX(0,MAX(BM41,BU41,CC41)*(1+VLOOKUP(MAX(_xlfn.CHOOSECOLS(_xlfn._xlws.FILTER($I$4:$AT$335,$K$4:$K$335=AW41),35)),الفرضيات!$N$2:$O$11,2,0))-BA41),0)</f>
        <v>0</v>
      </c>
      <c r="CH41" s="158" cm="1">
        <f t="array" ref="CH41">IFERROR(MAX(0,MAX(BN41,BV41,CD41)*(1+VLOOKUP(MAX(_xlfn.CHOOSECOLS(_xlfn._xlws.FILTER($I$4:$AT$335,$K$4:$K$335=AW41),35)),الفرضيات!$N$2:$O$11,2,0))-BB41),0)</f>
        <v>0</v>
      </c>
    </row>
    <row r="42" spans="2:86" ht="24.75" thickBot="1" x14ac:dyDescent="0.3">
      <c r="B42" s="9"/>
      <c r="C42" s="9"/>
      <c r="D42" s="9"/>
      <c r="I42" s="10"/>
      <c r="J42" s="10"/>
      <c r="K42" s="10"/>
      <c r="L42" s="10"/>
      <c r="M42" s="10"/>
      <c r="N42" s="10"/>
      <c r="O42" s="10"/>
      <c r="P42" s="10"/>
      <c r="Q42" s="10"/>
      <c r="R42" s="10"/>
      <c r="S42" s="10"/>
      <c r="T42" s="114"/>
      <c r="U42" s="114"/>
      <c r="V42" s="114"/>
      <c r="W42" s="10"/>
      <c r="X42" s="10"/>
      <c r="Y42" s="10"/>
      <c r="Z42" s="10"/>
      <c r="AA42" s="10"/>
      <c r="AB42" s="10"/>
      <c r="AC42" s="10"/>
      <c r="AD42" s="10"/>
      <c r="AE42" s="10"/>
      <c r="AF42" s="10"/>
      <c r="AG42" s="10"/>
      <c r="AH42" s="10"/>
      <c r="AI42" s="10"/>
      <c r="AJ42" s="10"/>
      <c r="AK42" s="10"/>
      <c r="AL42" s="10"/>
      <c r="AM42" s="10"/>
      <c r="AN42" s="10"/>
      <c r="AO42" s="10"/>
      <c r="AP42" s="10"/>
      <c r="AQ42" s="111" t="str">
        <f t="shared" si="0"/>
        <v/>
      </c>
      <c r="AR42" s="114" t="str">
        <f>IF(AQ42="","",(LOOKUP(SUM(N42:O42),الفرضيات!$R$2:$R$9, الفرضيات!$S$2:$S$9)))</f>
        <v/>
      </c>
      <c r="AS42" s="114" t="str">
        <f>IF(ISBLANK(L42),"",الفرضيات!$L$2)</f>
        <v/>
      </c>
      <c r="AT42" s="10"/>
      <c r="AU42" s="142"/>
      <c r="AV42" s="10"/>
      <c r="AW42" s="10"/>
      <c r="AX42" s="10"/>
      <c r="AY42" s="10"/>
      <c r="AZ42" s="10"/>
      <c r="BA42" s="10"/>
      <c r="BB42" s="10"/>
      <c r="BC42" s="10"/>
      <c r="BD42" s="10"/>
      <c r="BE42" s="10"/>
      <c r="BF42" s="142"/>
      <c r="BG42" s="158" t="str">
        <f>IF(ISBLANK(L42),"0",T42*(R42-AG42)/الفرضيات!$H$2*(1+AR42))</f>
        <v>0</v>
      </c>
      <c r="BH42" s="158" t="str">
        <f t="shared" si="1"/>
        <v>0</v>
      </c>
      <c r="BI42" s="158" t="str">
        <f t="shared" si="2"/>
        <v>0</v>
      </c>
      <c r="BJ42" s="158" t="str">
        <f t="shared" si="3"/>
        <v>0</v>
      </c>
      <c r="BK42" s="158" t="str">
        <f t="shared" si="4"/>
        <v>0</v>
      </c>
      <c r="BL42" s="158" t="str">
        <f t="shared" si="5"/>
        <v>0</v>
      </c>
      <c r="BM42" s="158" t="str" cm="1">
        <f t="array" ref="BM42">IF(ISBLANK(AW42),"0",_xlfn.CEILING.MATH(AX42/الفرضيات!$H$3*(1+MAX(_xlfn.CHOOSECOLS(_xlfn._xlws.FILTER($I$4:$AT$335,$K$4:$K$335=AW42),36)))))</f>
        <v>0</v>
      </c>
      <c r="BN42" s="158" t="str" cm="1">
        <f t="array" ref="BN42">IF(ISBLANK(AW42),"0",_xlfn.CEILING.MATH(AY42/الفرضيات!$H$4*(1+MAX(_xlfn.CHOOSECOLS(_xlfn._xlws.FILTER($I$4:$AT$335,$K$4:$K$335=AW42),36)))))</f>
        <v>0</v>
      </c>
      <c r="BO42" s="158" t="str">
        <f>IF(ISBLANK(L42),"0",IF(S42&lt;2,"0",(U42*(R42-AG42)/الفرضيات!$H$2*(1+AR42))))</f>
        <v>0</v>
      </c>
      <c r="BP42" s="158" t="str">
        <f t="shared" si="6"/>
        <v>0</v>
      </c>
      <c r="BQ42" s="158" t="str">
        <f t="shared" si="7"/>
        <v>0</v>
      </c>
      <c r="BR42" s="158" t="str">
        <f t="shared" si="8"/>
        <v>0</v>
      </c>
      <c r="BS42" s="158" t="str">
        <f t="shared" si="9"/>
        <v>0</v>
      </c>
      <c r="BT42" s="158" t="str">
        <f t="shared" si="10"/>
        <v>0</v>
      </c>
      <c r="BU42" s="158" t="str" cm="1">
        <f t="array" ref="BU42">IF(ISBLANK(AW42),"0",IF($AZ42&lt;2,"0",_xlfn.CEILING.MATH(AX42/الفرضيات!$H$3*(1+MAX(_xlfn.CHOOSECOLS(_xlfn._xlws.FILTER($I$4:$AT$335,$K$4:$K$335=AW42),36))))))</f>
        <v>0</v>
      </c>
      <c r="BV42" s="158" t="str" cm="1">
        <f t="array" ref="BV42">IF(ISBLANK(AW42),"0",IF($AZ42&lt;2,"0",_xlfn.CEILING.MATH(AY42/الفرضيات!$H$4*(1+MAX(_xlfn.CHOOSECOLS(_xlfn._xlws.FILTER($I$4:$AT$335,$K$4:$K$335=AW42),36))))))</f>
        <v>0</v>
      </c>
      <c r="BW42" s="158" t="str">
        <f>IF(ISBLANK(L42),"0",IF(S42&lt;3,"0",(V42*(R42-AG42)/الفرضيات!$H$2*(1+AR42))))</f>
        <v>0</v>
      </c>
      <c r="BX42" s="158" t="str">
        <f t="shared" si="11"/>
        <v>0</v>
      </c>
      <c r="BY42" s="158" t="str">
        <f t="shared" si="12"/>
        <v>0</v>
      </c>
      <c r="BZ42" s="158" t="str">
        <f t="shared" si="13"/>
        <v>0</v>
      </c>
      <c r="CA42" s="158" t="str">
        <f t="shared" si="14"/>
        <v>0</v>
      </c>
      <c r="CB42" s="158" t="str">
        <f t="shared" si="15"/>
        <v>0</v>
      </c>
      <c r="CC42" s="158" t="str" cm="1">
        <f t="array" ref="CC42">IF(ISBLANK(AW42),"0",IF($AZ42&lt;3,"0",_xlfn.CEILING.MATH(AX42/الفرضيات!$H$3*(1+MAX(_xlfn.CHOOSECOLS(_xlfn._xlws.FILTER($I$4:$AT$335,$K$4:$K$335=AW42),36))))))</f>
        <v>0</v>
      </c>
      <c r="CD42" s="158" t="str" cm="1">
        <f t="array" ref="CD42">IF(ISBLANK(AW42),"0",IF($AZ42&lt;3,"0",_xlfn.CEILING.MATH(AY42/الفرضيات!$H$4*(1+MAX(_xlfn.CHOOSECOLS(_xlfn._xlws.FILTER($I$4:$AT$335,$K$4:$K$335=AW42),36))))))</f>
        <v>0</v>
      </c>
      <c r="CE42" s="158">
        <f>IFERROR(MAX(0,((BG42+BO42+BW42)*(1+AS42+AR42)+(BH42+BI42+BJ42+BL42+BP42+BQ42+BR42+BT42+BX42+BY42+BZ42+CB42)*(1+AS42))*(1+ VLOOKUP(AQ42,الفرضيات!$N$1:$O$11,2,0))-AH42),0)</f>
        <v>0</v>
      </c>
      <c r="CF42" s="158">
        <f t="shared" si="16"/>
        <v>0</v>
      </c>
      <c r="CG42" s="158" cm="1">
        <f t="array" ref="CG42">IFERROR(MAX(0,MAX(BM42,BU42,CC42)*(1+VLOOKUP(MAX(_xlfn.CHOOSECOLS(_xlfn._xlws.FILTER($I$4:$AT$335,$K$4:$K$335=AW42),35)),الفرضيات!$N$2:$O$11,2,0))-BA42),0)</f>
        <v>0</v>
      </c>
      <c r="CH42" s="158" cm="1">
        <f t="array" ref="CH42">IFERROR(MAX(0,MAX(BN42,BV42,CD42)*(1+VLOOKUP(MAX(_xlfn.CHOOSECOLS(_xlfn._xlws.FILTER($I$4:$AT$335,$K$4:$K$335=AW42),35)),الفرضيات!$N$2:$O$11,2,0))-BB42),0)</f>
        <v>0</v>
      </c>
    </row>
    <row r="43" spans="2:86" ht="24.75" thickBot="1" x14ac:dyDescent="0.3">
      <c r="B43" s="9"/>
      <c r="C43" s="9"/>
      <c r="D43" s="9"/>
      <c r="I43" s="10"/>
      <c r="J43" s="10"/>
      <c r="K43" s="10"/>
      <c r="L43" s="10"/>
      <c r="M43" s="10"/>
      <c r="N43" s="10"/>
      <c r="O43" s="10"/>
      <c r="P43" s="10"/>
      <c r="Q43" s="10"/>
      <c r="R43" s="10"/>
      <c r="S43" s="10"/>
      <c r="T43" s="114"/>
      <c r="U43" s="114"/>
      <c r="V43" s="114"/>
      <c r="W43" s="10"/>
      <c r="X43" s="10"/>
      <c r="Y43" s="10"/>
      <c r="Z43" s="10"/>
      <c r="AA43" s="10"/>
      <c r="AB43" s="10"/>
      <c r="AC43" s="10"/>
      <c r="AD43" s="10"/>
      <c r="AE43" s="10"/>
      <c r="AF43" s="10"/>
      <c r="AG43" s="10"/>
      <c r="AH43" s="10"/>
      <c r="AI43" s="10"/>
      <c r="AJ43" s="10"/>
      <c r="AK43" s="10"/>
      <c r="AL43" s="10"/>
      <c r="AM43" s="10"/>
      <c r="AN43" s="10"/>
      <c r="AO43" s="10"/>
      <c r="AP43" s="10"/>
      <c r="AQ43" s="111" t="str">
        <f t="shared" si="0"/>
        <v/>
      </c>
      <c r="AR43" s="114" t="str">
        <f>IF(AQ43="","",(LOOKUP(SUM(N43:O43),الفرضيات!$R$2:$R$9, الفرضيات!$S$2:$S$9)))</f>
        <v/>
      </c>
      <c r="AS43" s="114" t="str">
        <f>IF(ISBLANK(L43),"",الفرضيات!$L$2)</f>
        <v/>
      </c>
      <c r="AT43" s="10"/>
      <c r="AU43" s="142"/>
      <c r="AV43" s="10"/>
      <c r="AW43" s="10"/>
      <c r="AX43" s="10"/>
      <c r="AY43" s="10"/>
      <c r="AZ43" s="10"/>
      <c r="BA43" s="10"/>
      <c r="BB43" s="10"/>
      <c r="BC43" s="10"/>
      <c r="BD43" s="10"/>
      <c r="BE43" s="10"/>
      <c r="BF43" s="142"/>
      <c r="BG43" s="158" t="str">
        <f>IF(ISBLANK(L43),"0",T43*(R43-AG43)/الفرضيات!$H$2*(1+AR43))</f>
        <v>0</v>
      </c>
      <c r="BH43" s="158" t="str">
        <f t="shared" si="1"/>
        <v>0</v>
      </c>
      <c r="BI43" s="158" t="str">
        <f t="shared" si="2"/>
        <v>0</v>
      </c>
      <c r="BJ43" s="158" t="str">
        <f t="shared" si="3"/>
        <v>0</v>
      </c>
      <c r="BK43" s="158" t="str">
        <f t="shared" si="4"/>
        <v>0</v>
      </c>
      <c r="BL43" s="158" t="str">
        <f t="shared" si="5"/>
        <v>0</v>
      </c>
      <c r="BM43" s="158" t="str" cm="1">
        <f t="array" ref="BM43">IF(ISBLANK(AW43),"0",_xlfn.CEILING.MATH(AX43/الفرضيات!$H$3*(1+MAX(_xlfn.CHOOSECOLS(_xlfn._xlws.FILTER($I$4:$AT$335,$K$4:$K$335=AW43),36)))))</f>
        <v>0</v>
      </c>
      <c r="BN43" s="158" t="str" cm="1">
        <f t="array" ref="BN43">IF(ISBLANK(AW43),"0",_xlfn.CEILING.MATH(AY43/الفرضيات!$H$4*(1+MAX(_xlfn.CHOOSECOLS(_xlfn._xlws.FILTER($I$4:$AT$335,$K$4:$K$335=AW43),36)))))</f>
        <v>0</v>
      </c>
      <c r="BO43" s="158" t="str">
        <f>IF(ISBLANK(L43),"0",IF(S43&lt;2,"0",(U43*(R43-AG43)/الفرضيات!$H$2*(1+AR43))))</f>
        <v>0</v>
      </c>
      <c r="BP43" s="158" t="str">
        <f t="shared" si="6"/>
        <v>0</v>
      </c>
      <c r="BQ43" s="158" t="str">
        <f t="shared" si="7"/>
        <v>0</v>
      </c>
      <c r="BR43" s="158" t="str">
        <f t="shared" si="8"/>
        <v>0</v>
      </c>
      <c r="BS43" s="158" t="str">
        <f t="shared" si="9"/>
        <v>0</v>
      </c>
      <c r="BT43" s="158" t="str">
        <f t="shared" si="10"/>
        <v>0</v>
      </c>
      <c r="BU43" s="158" t="str" cm="1">
        <f t="array" ref="BU43">IF(ISBLANK(AW43),"0",IF($AZ43&lt;2,"0",_xlfn.CEILING.MATH(AX43/الفرضيات!$H$3*(1+MAX(_xlfn.CHOOSECOLS(_xlfn._xlws.FILTER($I$4:$AT$335,$K$4:$K$335=AW43),36))))))</f>
        <v>0</v>
      </c>
      <c r="BV43" s="158" t="str" cm="1">
        <f t="array" ref="BV43">IF(ISBLANK(AW43),"0",IF($AZ43&lt;2,"0",_xlfn.CEILING.MATH(AY43/الفرضيات!$H$4*(1+MAX(_xlfn.CHOOSECOLS(_xlfn._xlws.FILTER($I$4:$AT$335,$K$4:$K$335=AW43),36))))))</f>
        <v>0</v>
      </c>
      <c r="BW43" s="158" t="str">
        <f>IF(ISBLANK(L43),"0",IF(S43&lt;3,"0",(V43*(R43-AG43)/الفرضيات!$H$2*(1+AR43))))</f>
        <v>0</v>
      </c>
      <c r="BX43" s="158" t="str">
        <f t="shared" si="11"/>
        <v>0</v>
      </c>
      <c r="BY43" s="158" t="str">
        <f t="shared" si="12"/>
        <v>0</v>
      </c>
      <c r="BZ43" s="158" t="str">
        <f t="shared" si="13"/>
        <v>0</v>
      </c>
      <c r="CA43" s="158" t="str">
        <f t="shared" si="14"/>
        <v>0</v>
      </c>
      <c r="CB43" s="158" t="str">
        <f t="shared" si="15"/>
        <v>0</v>
      </c>
      <c r="CC43" s="158" t="str" cm="1">
        <f t="array" ref="CC43">IF(ISBLANK(AW43),"0",IF($AZ43&lt;3,"0",_xlfn.CEILING.MATH(AX43/الفرضيات!$H$3*(1+MAX(_xlfn.CHOOSECOLS(_xlfn._xlws.FILTER($I$4:$AT$335,$K$4:$K$335=AW43),36))))))</f>
        <v>0</v>
      </c>
      <c r="CD43" s="158" t="str" cm="1">
        <f t="array" ref="CD43">IF(ISBLANK(AW43),"0",IF($AZ43&lt;3,"0",_xlfn.CEILING.MATH(AY43/الفرضيات!$H$4*(1+MAX(_xlfn.CHOOSECOLS(_xlfn._xlws.FILTER($I$4:$AT$335,$K$4:$K$335=AW43),36))))))</f>
        <v>0</v>
      </c>
      <c r="CE43" s="158">
        <f>IFERROR(MAX(0,((BG43+BO43+BW43)*(1+AS43+AR43)+(BH43+BI43+BJ43+BL43+BP43+BQ43+BR43+BT43+BX43+BY43+BZ43+CB43)*(1+AS43))*(1+ VLOOKUP(AQ43,الفرضيات!$N$1:$O$11,2,0))-AH43),0)</f>
        <v>0</v>
      </c>
      <c r="CF43" s="158">
        <f t="shared" si="16"/>
        <v>0</v>
      </c>
      <c r="CG43" s="158" cm="1">
        <f t="array" ref="CG43">IFERROR(MAX(0,MAX(BM43,BU43,CC43)*(1+VLOOKUP(MAX(_xlfn.CHOOSECOLS(_xlfn._xlws.FILTER($I$4:$AT$335,$K$4:$K$335=AW43),35)),الفرضيات!$N$2:$O$11,2,0))-BA43),0)</f>
        <v>0</v>
      </c>
      <c r="CH43" s="158" cm="1">
        <f t="array" ref="CH43">IFERROR(MAX(0,MAX(BN43,BV43,CD43)*(1+VLOOKUP(MAX(_xlfn.CHOOSECOLS(_xlfn._xlws.FILTER($I$4:$AT$335,$K$4:$K$335=AW43),35)),الفرضيات!$N$2:$O$11,2,0))-BB43),0)</f>
        <v>0</v>
      </c>
    </row>
    <row r="44" spans="2:86" ht="24.75" thickBot="1" x14ac:dyDescent="0.3">
      <c r="I44" s="10"/>
      <c r="J44" s="10"/>
      <c r="K44" s="10"/>
      <c r="L44" s="10"/>
      <c r="M44" s="10"/>
      <c r="N44" s="10"/>
      <c r="O44" s="10"/>
      <c r="P44" s="10"/>
      <c r="Q44" s="10"/>
      <c r="R44" s="10"/>
      <c r="S44" s="10"/>
      <c r="T44" s="114"/>
      <c r="U44" s="114"/>
      <c r="V44" s="114"/>
      <c r="W44" s="10"/>
      <c r="X44" s="10"/>
      <c r="Y44" s="10"/>
      <c r="Z44" s="10"/>
      <c r="AA44" s="10"/>
      <c r="AB44" s="10"/>
      <c r="AC44" s="10"/>
      <c r="AD44" s="10"/>
      <c r="AE44" s="10"/>
      <c r="AF44" s="10"/>
      <c r="AG44" s="10"/>
      <c r="AH44" s="10"/>
      <c r="AI44" s="10"/>
      <c r="AJ44" s="10"/>
      <c r="AK44" s="10"/>
      <c r="AL44" s="10"/>
      <c r="AM44" s="10"/>
      <c r="AN44" s="10"/>
      <c r="AO44" s="10"/>
      <c r="AP44" s="10"/>
      <c r="AQ44" s="111" t="str">
        <f t="shared" si="0"/>
        <v/>
      </c>
      <c r="AR44" s="114" t="str">
        <f>IF(AQ44="","",(LOOKUP(SUM(N44:O44),الفرضيات!$R$2:$R$9, الفرضيات!$S$2:$S$9)))</f>
        <v/>
      </c>
      <c r="AS44" s="114" t="str">
        <f>IF(ISBLANK(L44),"",الفرضيات!$L$2)</f>
        <v/>
      </c>
      <c r="AT44" s="10"/>
      <c r="AU44" s="142"/>
      <c r="AV44" s="10"/>
      <c r="AW44" s="10"/>
      <c r="AX44" s="10"/>
      <c r="AY44" s="10"/>
      <c r="AZ44" s="10"/>
      <c r="BA44" s="10"/>
      <c r="BB44" s="10"/>
      <c r="BC44" s="10"/>
      <c r="BD44" s="10"/>
      <c r="BE44" s="10"/>
      <c r="BF44" s="142"/>
      <c r="BG44" s="158" t="str">
        <f>IF(ISBLANK(L44),"0",T44*(R44-AG44)/الفرضيات!$H$2*(1+AR44))</f>
        <v>0</v>
      </c>
      <c r="BH44" s="158" t="str">
        <f t="shared" si="1"/>
        <v>0</v>
      </c>
      <c r="BI44" s="158" t="str">
        <f t="shared" si="2"/>
        <v>0</v>
      </c>
      <c r="BJ44" s="158" t="str">
        <f t="shared" si="3"/>
        <v>0</v>
      </c>
      <c r="BK44" s="158" t="str">
        <f t="shared" si="4"/>
        <v>0</v>
      </c>
      <c r="BL44" s="158" t="str">
        <f t="shared" si="5"/>
        <v>0</v>
      </c>
      <c r="BM44" s="158" t="str" cm="1">
        <f t="array" ref="BM44">IF(ISBLANK(AW44),"0",_xlfn.CEILING.MATH(AX44/الفرضيات!$H$3*(1+MAX(_xlfn.CHOOSECOLS(_xlfn._xlws.FILTER($I$4:$AT$335,$K$4:$K$335=AW44),36)))))</f>
        <v>0</v>
      </c>
      <c r="BN44" s="158" t="str" cm="1">
        <f t="array" ref="BN44">IF(ISBLANK(AW44),"0",_xlfn.CEILING.MATH(AY44/الفرضيات!$H$4*(1+MAX(_xlfn.CHOOSECOLS(_xlfn._xlws.FILTER($I$4:$AT$335,$K$4:$K$335=AW44),36)))))</f>
        <v>0</v>
      </c>
      <c r="BO44" s="158" t="str">
        <f>IF(ISBLANK(L44),"0",IF(S44&lt;2,"0",(U44*(R44-AG44)/الفرضيات!$H$2*(1+AR44))))</f>
        <v>0</v>
      </c>
      <c r="BP44" s="158" t="str">
        <f t="shared" si="6"/>
        <v>0</v>
      </c>
      <c r="BQ44" s="158" t="str">
        <f t="shared" si="7"/>
        <v>0</v>
      </c>
      <c r="BR44" s="158" t="str">
        <f t="shared" si="8"/>
        <v>0</v>
      </c>
      <c r="BS44" s="158" t="str">
        <f t="shared" si="9"/>
        <v>0</v>
      </c>
      <c r="BT44" s="158" t="str">
        <f t="shared" si="10"/>
        <v>0</v>
      </c>
      <c r="BU44" s="158" t="str" cm="1">
        <f t="array" ref="BU44">IF(ISBLANK(AW44),"0",IF($AZ44&lt;2,"0",_xlfn.CEILING.MATH(AX44/الفرضيات!$H$3*(1+MAX(_xlfn.CHOOSECOLS(_xlfn._xlws.FILTER($I$4:$AT$335,$K$4:$K$335=AW44),36))))))</f>
        <v>0</v>
      </c>
      <c r="BV44" s="158" t="str" cm="1">
        <f t="array" ref="BV44">IF(ISBLANK(AW44),"0",IF($AZ44&lt;2,"0",_xlfn.CEILING.MATH(AY44/الفرضيات!$H$4*(1+MAX(_xlfn.CHOOSECOLS(_xlfn._xlws.FILTER($I$4:$AT$335,$K$4:$K$335=AW44),36))))))</f>
        <v>0</v>
      </c>
      <c r="BW44" s="158" t="str">
        <f>IF(ISBLANK(L44),"0",IF(S44&lt;3,"0",(V44*(R44-AG44)/الفرضيات!$H$2*(1+AR44))))</f>
        <v>0</v>
      </c>
      <c r="BX44" s="158" t="str">
        <f t="shared" si="11"/>
        <v>0</v>
      </c>
      <c r="BY44" s="158" t="str">
        <f t="shared" si="12"/>
        <v>0</v>
      </c>
      <c r="BZ44" s="158" t="str">
        <f t="shared" si="13"/>
        <v>0</v>
      </c>
      <c r="CA44" s="158" t="str">
        <f t="shared" si="14"/>
        <v>0</v>
      </c>
      <c r="CB44" s="158" t="str">
        <f t="shared" si="15"/>
        <v>0</v>
      </c>
      <c r="CC44" s="158" t="str" cm="1">
        <f t="array" ref="CC44">IF(ISBLANK(AW44),"0",IF($AZ44&lt;3,"0",_xlfn.CEILING.MATH(AX44/الفرضيات!$H$3*(1+MAX(_xlfn.CHOOSECOLS(_xlfn._xlws.FILTER($I$4:$AT$335,$K$4:$K$335=AW44),36))))))</f>
        <v>0</v>
      </c>
      <c r="CD44" s="158" t="str" cm="1">
        <f t="array" ref="CD44">IF(ISBLANK(AW44),"0",IF($AZ44&lt;3,"0",_xlfn.CEILING.MATH(AY44/الفرضيات!$H$4*(1+MAX(_xlfn.CHOOSECOLS(_xlfn._xlws.FILTER($I$4:$AT$335,$K$4:$K$335=AW44),36))))))</f>
        <v>0</v>
      </c>
      <c r="CE44" s="158">
        <f>IFERROR(MAX(0,((BG44+BO44+BW44)*(1+AS44+AR44)+(BH44+BI44+BJ44+BL44+BP44+BQ44+BR44+BT44+BX44+BY44+BZ44+CB44)*(1+AS44))*(1+ VLOOKUP(AQ44,الفرضيات!$N$1:$O$11,2,0))-AH44),0)</f>
        <v>0</v>
      </c>
      <c r="CF44" s="158">
        <f t="shared" si="16"/>
        <v>0</v>
      </c>
      <c r="CG44" s="158" cm="1">
        <f t="array" ref="CG44">IFERROR(MAX(0,MAX(BM44,BU44,CC44)*(1+VLOOKUP(MAX(_xlfn.CHOOSECOLS(_xlfn._xlws.FILTER($I$4:$AT$335,$K$4:$K$335=AW44),35)),الفرضيات!$N$2:$O$11,2,0))-BA44),0)</f>
        <v>0</v>
      </c>
      <c r="CH44" s="158" cm="1">
        <f t="array" ref="CH44">IFERROR(MAX(0,MAX(BN44,BV44,CD44)*(1+VLOOKUP(MAX(_xlfn.CHOOSECOLS(_xlfn._xlws.FILTER($I$4:$AT$335,$K$4:$K$335=AW44),35)),الفرضيات!$N$2:$O$11,2,0))-BB44),0)</f>
        <v>0</v>
      </c>
    </row>
    <row r="45" spans="2:86" ht="30.75" thickBot="1" x14ac:dyDescent="0.3">
      <c r="B45" s="110" t="s">
        <v>83</v>
      </c>
      <c r="C45" s="110"/>
      <c r="I45" s="10"/>
      <c r="J45" s="10"/>
      <c r="K45" s="10"/>
      <c r="L45" s="10"/>
      <c r="M45" s="10"/>
      <c r="N45" s="10"/>
      <c r="O45" s="10"/>
      <c r="P45" s="10"/>
      <c r="Q45" s="10"/>
      <c r="R45" s="10"/>
      <c r="S45" s="10"/>
      <c r="T45" s="114"/>
      <c r="U45" s="114"/>
      <c r="V45" s="114"/>
      <c r="W45" s="10"/>
      <c r="X45" s="10"/>
      <c r="Y45" s="10"/>
      <c r="Z45" s="10"/>
      <c r="AA45" s="10"/>
      <c r="AB45" s="10"/>
      <c r="AC45" s="10"/>
      <c r="AD45" s="10"/>
      <c r="AE45" s="10"/>
      <c r="AF45" s="10"/>
      <c r="AG45" s="10"/>
      <c r="AH45" s="10"/>
      <c r="AI45" s="10"/>
      <c r="AJ45" s="10"/>
      <c r="AK45" s="10"/>
      <c r="AL45" s="10"/>
      <c r="AM45" s="10"/>
      <c r="AN45" s="10"/>
      <c r="AO45" s="10"/>
      <c r="AP45" s="10"/>
      <c r="AQ45" s="111" t="str">
        <f t="shared" si="0"/>
        <v/>
      </c>
      <c r="AR45" s="114" t="str">
        <f>IF(AQ45="","",(LOOKUP(SUM(N45:O45),الفرضيات!$R$2:$R$9, الفرضيات!$S$2:$S$9)))</f>
        <v/>
      </c>
      <c r="AS45" s="114" t="str">
        <f>IF(ISBLANK(L45),"",الفرضيات!$L$2)</f>
        <v/>
      </c>
      <c r="AT45" s="10"/>
      <c r="AU45" s="142"/>
      <c r="AV45" s="10"/>
      <c r="AW45" s="10"/>
      <c r="AX45" s="10"/>
      <c r="AY45" s="10"/>
      <c r="AZ45" s="10"/>
      <c r="BA45" s="10"/>
      <c r="BB45" s="10"/>
      <c r="BC45" s="10"/>
      <c r="BD45" s="10"/>
      <c r="BE45" s="10"/>
      <c r="BF45" s="142"/>
      <c r="BG45" s="158" t="str">
        <f>IF(ISBLANK(L45),"0",T45*(R45-AG45)/الفرضيات!$H$2*(1+AR45))</f>
        <v>0</v>
      </c>
      <c r="BH45" s="158" t="str">
        <f t="shared" si="1"/>
        <v>0</v>
      </c>
      <c r="BI45" s="158" t="str">
        <f t="shared" si="2"/>
        <v>0</v>
      </c>
      <c r="BJ45" s="158" t="str">
        <f t="shared" si="3"/>
        <v>0</v>
      </c>
      <c r="BK45" s="158" t="str">
        <f t="shared" si="4"/>
        <v>0</v>
      </c>
      <c r="BL45" s="158" t="str">
        <f t="shared" si="5"/>
        <v>0</v>
      </c>
      <c r="BM45" s="158" t="str" cm="1">
        <f t="array" ref="BM45">IF(ISBLANK(AW45),"0",_xlfn.CEILING.MATH(AX45/الفرضيات!$H$3*(1+MAX(_xlfn.CHOOSECOLS(_xlfn._xlws.FILTER($I$4:$AT$335,$K$4:$K$335=AW45),36)))))</f>
        <v>0</v>
      </c>
      <c r="BN45" s="158" t="str" cm="1">
        <f t="array" ref="BN45">IF(ISBLANK(AW45),"0",_xlfn.CEILING.MATH(AY45/الفرضيات!$H$4*(1+MAX(_xlfn.CHOOSECOLS(_xlfn._xlws.FILTER($I$4:$AT$335,$K$4:$K$335=AW45),36)))))</f>
        <v>0</v>
      </c>
      <c r="BO45" s="158" t="str">
        <f>IF(ISBLANK(L45),"0",IF(S45&lt;2,"0",(U45*(R45-AG45)/الفرضيات!$H$2*(1+AR45))))</f>
        <v>0</v>
      </c>
      <c r="BP45" s="158" t="str">
        <f t="shared" si="6"/>
        <v>0</v>
      </c>
      <c r="BQ45" s="158" t="str">
        <f t="shared" si="7"/>
        <v>0</v>
      </c>
      <c r="BR45" s="158" t="str">
        <f t="shared" si="8"/>
        <v>0</v>
      </c>
      <c r="BS45" s="158" t="str">
        <f t="shared" si="9"/>
        <v>0</v>
      </c>
      <c r="BT45" s="158" t="str">
        <f t="shared" si="10"/>
        <v>0</v>
      </c>
      <c r="BU45" s="158" t="str" cm="1">
        <f t="array" ref="BU45">IF(ISBLANK(AW45),"0",IF($AZ45&lt;2,"0",_xlfn.CEILING.MATH(AX45/الفرضيات!$H$3*(1+MAX(_xlfn.CHOOSECOLS(_xlfn._xlws.FILTER($I$4:$AT$335,$K$4:$K$335=AW45),36))))))</f>
        <v>0</v>
      </c>
      <c r="BV45" s="158" t="str" cm="1">
        <f t="array" ref="BV45">IF(ISBLANK(AW45),"0",IF($AZ45&lt;2,"0",_xlfn.CEILING.MATH(AY45/الفرضيات!$H$4*(1+MAX(_xlfn.CHOOSECOLS(_xlfn._xlws.FILTER($I$4:$AT$335,$K$4:$K$335=AW45),36))))))</f>
        <v>0</v>
      </c>
      <c r="BW45" s="158" t="str">
        <f>IF(ISBLANK(L45),"0",IF(S45&lt;3,"0",(V45*(R45-AG45)/الفرضيات!$H$2*(1+AR45))))</f>
        <v>0</v>
      </c>
      <c r="BX45" s="158" t="str">
        <f t="shared" si="11"/>
        <v>0</v>
      </c>
      <c r="BY45" s="158" t="str">
        <f t="shared" si="12"/>
        <v>0</v>
      </c>
      <c r="BZ45" s="158" t="str">
        <f t="shared" si="13"/>
        <v>0</v>
      </c>
      <c r="CA45" s="158" t="str">
        <f t="shared" si="14"/>
        <v>0</v>
      </c>
      <c r="CB45" s="158" t="str">
        <f t="shared" si="15"/>
        <v>0</v>
      </c>
      <c r="CC45" s="158" t="str" cm="1">
        <f t="array" ref="CC45">IF(ISBLANK(AW45),"0",IF($AZ45&lt;3,"0",_xlfn.CEILING.MATH(AX45/الفرضيات!$H$3*(1+MAX(_xlfn.CHOOSECOLS(_xlfn._xlws.FILTER($I$4:$AT$335,$K$4:$K$335=AW45),36))))))</f>
        <v>0</v>
      </c>
      <c r="CD45" s="158" t="str" cm="1">
        <f t="array" ref="CD45">IF(ISBLANK(AW45),"0",IF($AZ45&lt;3,"0",_xlfn.CEILING.MATH(AY45/الفرضيات!$H$4*(1+MAX(_xlfn.CHOOSECOLS(_xlfn._xlws.FILTER($I$4:$AT$335,$K$4:$K$335=AW45),36))))))</f>
        <v>0</v>
      </c>
      <c r="CE45" s="158">
        <f>IFERROR(MAX(0,((BG45+BO45+BW45)*(1+AS45+AR45)+(BH45+BI45+BJ45+BL45+BP45+BQ45+BR45+BT45+BX45+BY45+BZ45+CB45)*(1+AS45))*(1+ VLOOKUP(AQ45,الفرضيات!$N$1:$O$11,2,0))-AH45),0)</f>
        <v>0</v>
      </c>
      <c r="CF45" s="158">
        <f t="shared" si="16"/>
        <v>0</v>
      </c>
      <c r="CG45" s="158" cm="1">
        <f t="array" ref="CG45">IFERROR(MAX(0,MAX(BM45,BU45,CC45)*(1+VLOOKUP(MAX(_xlfn.CHOOSECOLS(_xlfn._xlws.FILTER($I$4:$AT$335,$K$4:$K$335=AW45),35)),الفرضيات!$N$2:$O$11,2,0))-BA45),0)</f>
        <v>0</v>
      </c>
      <c r="CH45" s="158" cm="1">
        <f t="array" ref="CH45">IFERROR(MAX(0,MAX(BN45,BV45,CD45)*(1+VLOOKUP(MAX(_xlfn.CHOOSECOLS(_xlfn._xlws.FILTER($I$4:$AT$335,$K$4:$K$335=AW45),35)),الفرضيات!$N$2:$O$11,2,0))-BB45),0)</f>
        <v>0</v>
      </c>
    </row>
    <row r="46" spans="2:86" ht="24.75" thickBot="1" x14ac:dyDescent="0.3">
      <c r="B46" s="9" t="s">
        <v>84</v>
      </c>
      <c r="C46" s="9">
        <v>1</v>
      </c>
      <c r="I46" s="10"/>
      <c r="J46" s="10"/>
      <c r="K46" s="10"/>
      <c r="L46" s="10"/>
      <c r="M46" s="10"/>
      <c r="N46" s="10"/>
      <c r="O46" s="10"/>
      <c r="P46" s="10"/>
      <c r="Q46" s="10"/>
      <c r="R46" s="10"/>
      <c r="S46" s="10"/>
      <c r="T46" s="114"/>
      <c r="U46" s="114"/>
      <c r="V46" s="114"/>
      <c r="W46" s="10"/>
      <c r="X46" s="10"/>
      <c r="Y46" s="10"/>
      <c r="Z46" s="10"/>
      <c r="AA46" s="10"/>
      <c r="AB46" s="10"/>
      <c r="AC46" s="10"/>
      <c r="AD46" s="10"/>
      <c r="AE46" s="10"/>
      <c r="AF46" s="10"/>
      <c r="AG46" s="10"/>
      <c r="AH46" s="10"/>
      <c r="AI46" s="10"/>
      <c r="AJ46" s="10"/>
      <c r="AK46" s="10"/>
      <c r="AL46" s="10"/>
      <c r="AM46" s="10"/>
      <c r="AN46" s="10"/>
      <c r="AO46" s="10"/>
      <c r="AP46" s="10"/>
      <c r="AQ46" s="111" t="str">
        <f t="shared" si="0"/>
        <v/>
      </c>
      <c r="AR46" s="114" t="str">
        <f>IF(AQ46="","",(LOOKUP(SUM(N46:O46),الفرضيات!$R$2:$R$9, الفرضيات!$S$2:$S$9)))</f>
        <v/>
      </c>
      <c r="AS46" s="114" t="str">
        <f>IF(ISBLANK(L46),"",الفرضيات!$L$2)</f>
        <v/>
      </c>
      <c r="AT46" s="10"/>
      <c r="AU46" s="142"/>
      <c r="AV46" s="10"/>
      <c r="AW46" s="10"/>
      <c r="AX46" s="10"/>
      <c r="AY46" s="10"/>
      <c r="AZ46" s="10"/>
      <c r="BA46" s="10"/>
      <c r="BB46" s="10"/>
      <c r="BC46" s="10"/>
      <c r="BD46" s="10"/>
      <c r="BE46" s="10"/>
      <c r="BF46" s="142"/>
      <c r="BG46" s="158" t="str">
        <f>IF(ISBLANK(L46),"0",T46*(R46-AG46)/الفرضيات!$H$2*(1+AR46))</f>
        <v>0</v>
      </c>
      <c r="BH46" s="158" t="str">
        <f t="shared" si="1"/>
        <v>0</v>
      </c>
      <c r="BI46" s="158" t="str">
        <f t="shared" si="2"/>
        <v>0</v>
      </c>
      <c r="BJ46" s="158" t="str">
        <f t="shared" si="3"/>
        <v>0</v>
      </c>
      <c r="BK46" s="158" t="str">
        <f t="shared" si="4"/>
        <v>0</v>
      </c>
      <c r="BL46" s="158" t="str">
        <f t="shared" si="5"/>
        <v>0</v>
      </c>
      <c r="BM46" s="158" t="str" cm="1">
        <f t="array" ref="BM46">IF(ISBLANK(AW46),"0",_xlfn.CEILING.MATH(AX46/الفرضيات!$H$3*(1+MAX(_xlfn.CHOOSECOLS(_xlfn._xlws.FILTER($I$4:$AT$335,$K$4:$K$335=AW46),36)))))</f>
        <v>0</v>
      </c>
      <c r="BN46" s="158" t="str" cm="1">
        <f t="array" ref="BN46">IF(ISBLANK(AW46),"0",_xlfn.CEILING.MATH(AY46/الفرضيات!$H$4*(1+MAX(_xlfn.CHOOSECOLS(_xlfn._xlws.FILTER($I$4:$AT$335,$K$4:$K$335=AW46),36)))))</f>
        <v>0</v>
      </c>
      <c r="BO46" s="158" t="str">
        <f>IF(ISBLANK(L46),"0",IF(S46&lt;2,"0",(U46*(R46-AG46)/الفرضيات!$H$2*(1+AR46))))</f>
        <v>0</v>
      </c>
      <c r="BP46" s="158" t="str">
        <f t="shared" si="6"/>
        <v>0</v>
      </c>
      <c r="BQ46" s="158" t="str">
        <f t="shared" si="7"/>
        <v>0</v>
      </c>
      <c r="BR46" s="158" t="str">
        <f t="shared" si="8"/>
        <v>0</v>
      </c>
      <c r="BS46" s="158" t="str">
        <f t="shared" si="9"/>
        <v>0</v>
      </c>
      <c r="BT46" s="158" t="str">
        <f t="shared" si="10"/>
        <v>0</v>
      </c>
      <c r="BU46" s="158" t="str" cm="1">
        <f t="array" ref="BU46">IF(ISBLANK(AW46),"0",IF($AZ46&lt;2,"0",_xlfn.CEILING.MATH(AX46/الفرضيات!$H$3*(1+MAX(_xlfn.CHOOSECOLS(_xlfn._xlws.FILTER($I$4:$AT$335,$K$4:$K$335=AW46),36))))))</f>
        <v>0</v>
      </c>
      <c r="BV46" s="158" t="str" cm="1">
        <f t="array" ref="BV46">IF(ISBLANK(AW46),"0",IF($AZ46&lt;2,"0",_xlfn.CEILING.MATH(AY46/الفرضيات!$H$4*(1+MAX(_xlfn.CHOOSECOLS(_xlfn._xlws.FILTER($I$4:$AT$335,$K$4:$K$335=AW46),36))))))</f>
        <v>0</v>
      </c>
      <c r="BW46" s="158" t="str">
        <f>IF(ISBLANK(L46),"0",IF(S46&lt;3,"0",(V46*(R46-AG46)/الفرضيات!$H$2*(1+AR46))))</f>
        <v>0</v>
      </c>
      <c r="BX46" s="158" t="str">
        <f t="shared" si="11"/>
        <v>0</v>
      </c>
      <c r="BY46" s="158" t="str">
        <f t="shared" si="12"/>
        <v>0</v>
      </c>
      <c r="BZ46" s="158" t="str">
        <f t="shared" si="13"/>
        <v>0</v>
      </c>
      <c r="CA46" s="158" t="str">
        <f t="shared" si="14"/>
        <v>0</v>
      </c>
      <c r="CB46" s="158" t="str">
        <f t="shared" si="15"/>
        <v>0</v>
      </c>
      <c r="CC46" s="158" t="str" cm="1">
        <f t="array" ref="CC46">IF(ISBLANK(AW46),"0",IF($AZ46&lt;3,"0",_xlfn.CEILING.MATH(AX46/الفرضيات!$H$3*(1+MAX(_xlfn.CHOOSECOLS(_xlfn._xlws.FILTER($I$4:$AT$335,$K$4:$K$335=AW46),36))))))</f>
        <v>0</v>
      </c>
      <c r="CD46" s="158" t="str" cm="1">
        <f t="array" ref="CD46">IF(ISBLANK(AW46),"0",IF($AZ46&lt;3,"0",_xlfn.CEILING.MATH(AY46/الفرضيات!$H$4*(1+MAX(_xlfn.CHOOSECOLS(_xlfn._xlws.FILTER($I$4:$AT$335,$K$4:$K$335=AW46),36))))))</f>
        <v>0</v>
      </c>
      <c r="CE46" s="158">
        <f>IFERROR(MAX(0,((BG46+BO46+BW46)*(1+AS46+AR46)+(BH46+BI46+BJ46+BL46+BP46+BQ46+BR46+BT46+BX46+BY46+BZ46+CB46)*(1+AS46))*(1+ VLOOKUP(AQ46,الفرضيات!$N$1:$O$11,2,0))-AH46),0)</f>
        <v>0</v>
      </c>
      <c r="CF46" s="158">
        <f t="shared" si="16"/>
        <v>0</v>
      </c>
      <c r="CG46" s="158" cm="1">
        <f t="array" ref="CG46">IFERROR(MAX(0,MAX(BM46,BU46,CC46)*(1+VLOOKUP(MAX(_xlfn.CHOOSECOLS(_xlfn._xlws.FILTER($I$4:$AT$335,$K$4:$K$335=AW46),35)),الفرضيات!$N$2:$O$11,2,0))-BA46),0)</f>
        <v>0</v>
      </c>
      <c r="CH46" s="158" cm="1">
        <f t="array" ref="CH46">IFERROR(MAX(0,MAX(BN46,BV46,CD46)*(1+VLOOKUP(MAX(_xlfn.CHOOSECOLS(_xlfn._xlws.FILTER($I$4:$AT$335,$K$4:$K$335=AW46),35)),الفرضيات!$N$2:$O$11,2,0))-BB46),0)</f>
        <v>0</v>
      </c>
    </row>
    <row r="47" spans="2:86" ht="24.75" thickBot="1" x14ac:dyDescent="0.3">
      <c r="B47" s="9" t="s">
        <v>85</v>
      </c>
      <c r="C47" s="9">
        <v>2</v>
      </c>
      <c r="I47" s="10"/>
      <c r="J47" s="10"/>
      <c r="K47" s="10"/>
      <c r="L47" s="10"/>
      <c r="M47" s="10"/>
      <c r="N47" s="10"/>
      <c r="O47" s="10"/>
      <c r="P47" s="10"/>
      <c r="Q47" s="10"/>
      <c r="R47" s="10"/>
      <c r="S47" s="10"/>
      <c r="T47" s="114"/>
      <c r="U47" s="114"/>
      <c r="V47" s="114"/>
      <c r="W47" s="10"/>
      <c r="X47" s="10"/>
      <c r="Y47" s="10"/>
      <c r="Z47" s="10"/>
      <c r="AA47" s="10"/>
      <c r="AB47" s="10"/>
      <c r="AC47" s="10"/>
      <c r="AD47" s="10"/>
      <c r="AE47" s="10"/>
      <c r="AF47" s="10"/>
      <c r="AG47" s="10"/>
      <c r="AH47" s="10"/>
      <c r="AI47" s="10"/>
      <c r="AJ47" s="10"/>
      <c r="AK47" s="10"/>
      <c r="AL47" s="10"/>
      <c r="AM47" s="10"/>
      <c r="AN47" s="10"/>
      <c r="AO47" s="10"/>
      <c r="AP47" s="10"/>
      <c r="AQ47" s="111" t="str">
        <f t="shared" si="0"/>
        <v/>
      </c>
      <c r="AR47" s="114" t="str">
        <f>IF(AQ47="","",(LOOKUP(SUM(N47:O47),الفرضيات!$R$2:$R$9, الفرضيات!$S$2:$S$9)))</f>
        <v/>
      </c>
      <c r="AS47" s="114" t="str">
        <f>IF(ISBLANK(L47),"",الفرضيات!$L$2)</f>
        <v/>
      </c>
      <c r="AT47" s="10"/>
      <c r="AU47" s="142"/>
      <c r="AV47" s="10"/>
      <c r="AW47" s="10"/>
      <c r="AX47" s="10"/>
      <c r="AY47" s="10"/>
      <c r="AZ47" s="10"/>
      <c r="BA47" s="10"/>
      <c r="BB47" s="10"/>
      <c r="BC47" s="10"/>
      <c r="BD47" s="10"/>
      <c r="BE47" s="10"/>
      <c r="BF47" s="142"/>
      <c r="BG47" s="158" t="str">
        <f>IF(ISBLANK(L47),"0",T47*(R47-AG47)/الفرضيات!$H$2*(1+AR47))</f>
        <v>0</v>
      </c>
      <c r="BH47" s="158" t="str">
        <f t="shared" si="1"/>
        <v>0</v>
      </c>
      <c r="BI47" s="158" t="str">
        <f t="shared" si="2"/>
        <v>0</v>
      </c>
      <c r="BJ47" s="158" t="str">
        <f t="shared" si="3"/>
        <v>0</v>
      </c>
      <c r="BK47" s="158" t="str">
        <f t="shared" si="4"/>
        <v>0</v>
      </c>
      <c r="BL47" s="158" t="str">
        <f t="shared" si="5"/>
        <v>0</v>
      </c>
      <c r="BM47" s="158" t="str" cm="1">
        <f t="array" ref="BM47">IF(ISBLANK(AW47),"0",_xlfn.CEILING.MATH(AX47/الفرضيات!$H$3*(1+MAX(_xlfn.CHOOSECOLS(_xlfn._xlws.FILTER($I$4:$AT$335,$K$4:$K$335=AW47),36)))))</f>
        <v>0</v>
      </c>
      <c r="BN47" s="158" t="str" cm="1">
        <f t="array" ref="BN47">IF(ISBLANK(AW47),"0",_xlfn.CEILING.MATH(AY47/الفرضيات!$H$4*(1+MAX(_xlfn.CHOOSECOLS(_xlfn._xlws.FILTER($I$4:$AT$335,$K$4:$K$335=AW47),36)))))</f>
        <v>0</v>
      </c>
      <c r="BO47" s="158" t="str">
        <f>IF(ISBLANK(L47),"0",IF(S47&lt;2,"0",(U47*(R47-AG47)/الفرضيات!$H$2*(1+AR47))))</f>
        <v>0</v>
      </c>
      <c r="BP47" s="158" t="str">
        <f t="shared" si="6"/>
        <v>0</v>
      </c>
      <c r="BQ47" s="158" t="str">
        <f t="shared" si="7"/>
        <v>0</v>
      </c>
      <c r="BR47" s="158" t="str">
        <f t="shared" si="8"/>
        <v>0</v>
      </c>
      <c r="BS47" s="158" t="str">
        <f t="shared" si="9"/>
        <v>0</v>
      </c>
      <c r="BT47" s="158" t="str">
        <f t="shared" si="10"/>
        <v>0</v>
      </c>
      <c r="BU47" s="158" t="str" cm="1">
        <f t="array" ref="BU47">IF(ISBLANK(AW47),"0",IF($AZ47&lt;2,"0",_xlfn.CEILING.MATH(AX47/الفرضيات!$H$3*(1+MAX(_xlfn.CHOOSECOLS(_xlfn._xlws.FILTER($I$4:$AT$335,$K$4:$K$335=AW47),36))))))</f>
        <v>0</v>
      </c>
      <c r="BV47" s="158" t="str" cm="1">
        <f t="array" ref="BV47">IF(ISBLANK(AW47),"0",IF($AZ47&lt;2,"0",_xlfn.CEILING.MATH(AY47/الفرضيات!$H$4*(1+MAX(_xlfn.CHOOSECOLS(_xlfn._xlws.FILTER($I$4:$AT$335,$K$4:$K$335=AW47),36))))))</f>
        <v>0</v>
      </c>
      <c r="BW47" s="158" t="str">
        <f>IF(ISBLANK(L47),"0",IF(S47&lt;3,"0",(V47*(R47-AG47)/الفرضيات!$H$2*(1+AR47))))</f>
        <v>0</v>
      </c>
      <c r="BX47" s="158" t="str">
        <f t="shared" si="11"/>
        <v>0</v>
      </c>
      <c r="BY47" s="158" t="str">
        <f t="shared" si="12"/>
        <v>0</v>
      </c>
      <c r="BZ47" s="158" t="str">
        <f t="shared" si="13"/>
        <v>0</v>
      </c>
      <c r="CA47" s="158" t="str">
        <f t="shared" si="14"/>
        <v>0</v>
      </c>
      <c r="CB47" s="158" t="str">
        <f t="shared" si="15"/>
        <v>0</v>
      </c>
      <c r="CC47" s="158" t="str" cm="1">
        <f t="array" ref="CC47">IF(ISBLANK(AW47),"0",IF($AZ47&lt;3,"0",_xlfn.CEILING.MATH(AX47/الفرضيات!$H$3*(1+MAX(_xlfn.CHOOSECOLS(_xlfn._xlws.FILTER($I$4:$AT$335,$K$4:$K$335=AW47),36))))))</f>
        <v>0</v>
      </c>
      <c r="CD47" s="158" t="str" cm="1">
        <f t="array" ref="CD47">IF(ISBLANK(AW47),"0",IF($AZ47&lt;3,"0",_xlfn.CEILING.MATH(AY47/الفرضيات!$H$4*(1+MAX(_xlfn.CHOOSECOLS(_xlfn._xlws.FILTER($I$4:$AT$335,$K$4:$K$335=AW47),36))))))</f>
        <v>0</v>
      </c>
      <c r="CE47" s="158">
        <f>IFERROR(MAX(0,((BG47+BO47+BW47)*(1+AS47+AR47)+(BH47+BI47+BJ47+BL47+BP47+BQ47+BR47+BT47+BX47+BY47+BZ47+CB47)*(1+AS47))*(1+ VLOOKUP(AQ47,الفرضيات!$N$1:$O$11,2,0))-AH47),0)</f>
        <v>0</v>
      </c>
      <c r="CF47" s="158">
        <f t="shared" si="16"/>
        <v>0</v>
      </c>
      <c r="CG47" s="158" cm="1">
        <f t="array" ref="CG47">IFERROR(MAX(0,MAX(BM47,BU47,CC47)*(1+VLOOKUP(MAX(_xlfn.CHOOSECOLS(_xlfn._xlws.FILTER($I$4:$AT$335,$K$4:$K$335=AW47),35)),الفرضيات!$N$2:$O$11,2,0))-BA47),0)</f>
        <v>0</v>
      </c>
      <c r="CH47" s="158" cm="1">
        <f t="array" ref="CH47">IFERROR(MAX(0,MAX(BN47,BV47,CD47)*(1+VLOOKUP(MAX(_xlfn.CHOOSECOLS(_xlfn._xlws.FILTER($I$4:$AT$335,$K$4:$K$335=AW47),35)),الفرضيات!$N$2:$O$11,2,0))-BB47),0)</f>
        <v>0</v>
      </c>
    </row>
    <row r="48" spans="2:86" ht="24.75" thickBot="1" x14ac:dyDescent="0.3">
      <c r="B48" s="9" t="s">
        <v>97</v>
      </c>
      <c r="C48" s="9">
        <v>3</v>
      </c>
      <c r="I48" s="10"/>
      <c r="J48" s="10"/>
      <c r="K48" s="10"/>
      <c r="L48" s="10"/>
      <c r="M48" s="10"/>
      <c r="N48" s="10"/>
      <c r="O48" s="10"/>
      <c r="P48" s="10"/>
      <c r="Q48" s="10"/>
      <c r="R48" s="10"/>
      <c r="S48" s="10"/>
      <c r="T48" s="114"/>
      <c r="U48" s="114"/>
      <c r="V48" s="114"/>
      <c r="W48" s="10"/>
      <c r="X48" s="10"/>
      <c r="Y48" s="10"/>
      <c r="Z48" s="10"/>
      <c r="AA48" s="10"/>
      <c r="AB48" s="10"/>
      <c r="AC48" s="10"/>
      <c r="AD48" s="10"/>
      <c r="AE48" s="10"/>
      <c r="AF48" s="10"/>
      <c r="AG48" s="10"/>
      <c r="AH48" s="10"/>
      <c r="AI48" s="10"/>
      <c r="AJ48" s="10"/>
      <c r="AK48" s="10"/>
      <c r="AL48" s="10"/>
      <c r="AM48" s="10"/>
      <c r="AN48" s="10"/>
      <c r="AO48" s="10"/>
      <c r="AP48" s="10"/>
      <c r="AQ48" s="111" t="str">
        <f t="shared" si="0"/>
        <v/>
      </c>
      <c r="AR48" s="114" t="str">
        <f>IF(AQ48="","",(LOOKUP(SUM(N48:O48),الفرضيات!$R$2:$R$9, الفرضيات!$S$2:$S$9)))</f>
        <v/>
      </c>
      <c r="AS48" s="114" t="str">
        <f>IF(ISBLANK(L48),"",الفرضيات!$L$2)</f>
        <v/>
      </c>
      <c r="AT48" s="10"/>
      <c r="AU48" s="142"/>
      <c r="AV48" s="10"/>
      <c r="AW48" s="10"/>
      <c r="AX48" s="10"/>
      <c r="AY48" s="10"/>
      <c r="AZ48" s="10"/>
      <c r="BA48" s="10"/>
      <c r="BB48" s="10"/>
      <c r="BC48" s="10"/>
      <c r="BD48" s="10"/>
      <c r="BE48" s="10"/>
      <c r="BF48" s="142"/>
      <c r="BG48" s="158" t="str">
        <f>IF(ISBLANK(L48),"0",T48*(R48-AG48)/الفرضيات!$H$2*(1+AR48))</f>
        <v>0</v>
      </c>
      <c r="BH48" s="158" t="str">
        <f t="shared" si="1"/>
        <v>0</v>
      </c>
      <c r="BI48" s="158" t="str">
        <f t="shared" si="2"/>
        <v>0</v>
      </c>
      <c r="BJ48" s="158" t="str">
        <f t="shared" si="3"/>
        <v>0</v>
      </c>
      <c r="BK48" s="158" t="str">
        <f t="shared" si="4"/>
        <v>0</v>
      </c>
      <c r="BL48" s="158" t="str">
        <f t="shared" si="5"/>
        <v>0</v>
      </c>
      <c r="BM48" s="158" t="str" cm="1">
        <f t="array" ref="BM48">IF(ISBLANK(AW48),"0",_xlfn.CEILING.MATH(AX48/الفرضيات!$H$3*(1+MAX(_xlfn.CHOOSECOLS(_xlfn._xlws.FILTER($I$4:$AT$335,$K$4:$K$335=AW48),36)))))</f>
        <v>0</v>
      </c>
      <c r="BN48" s="158" t="str" cm="1">
        <f t="array" ref="BN48">IF(ISBLANK(AW48),"0",_xlfn.CEILING.MATH(AY48/الفرضيات!$H$4*(1+MAX(_xlfn.CHOOSECOLS(_xlfn._xlws.FILTER($I$4:$AT$335,$K$4:$K$335=AW48),36)))))</f>
        <v>0</v>
      </c>
      <c r="BO48" s="158" t="str">
        <f>IF(ISBLANK(L48),"0",IF(S48&lt;2,"0",(U48*(R48-AG48)/الفرضيات!$H$2*(1+AR48))))</f>
        <v>0</v>
      </c>
      <c r="BP48" s="158" t="str">
        <f t="shared" si="6"/>
        <v>0</v>
      </c>
      <c r="BQ48" s="158" t="str">
        <f t="shared" si="7"/>
        <v>0</v>
      </c>
      <c r="BR48" s="158" t="str">
        <f t="shared" si="8"/>
        <v>0</v>
      </c>
      <c r="BS48" s="158" t="str">
        <f t="shared" si="9"/>
        <v>0</v>
      </c>
      <c r="BT48" s="158" t="str">
        <f t="shared" si="10"/>
        <v>0</v>
      </c>
      <c r="BU48" s="158" t="str" cm="1">
        <f t="array" ref="BU48">IF(ISBLANK(AW48),"0",IF($AZ48&lt;2,"0",_xlfn.CEILING.MATH(AX48/الفرضيات!$H$3*(1+MAX(_xlfn.CHOOSECOLS(_xlfn._xlws.FILTER($I$4:$AT$335,$K$4:$K$335=AW48),36))))))</f>
        <v>0</v>
      </c>
      <c r="BV48" s="158" t="str" cm="1">
        <f t="array" ref="BV48">IF(ISBLANK(AW48),"0",IF($AZ48&lt;2,"0",_xlfn.CEILING.MATH(AY48/الفرضيات!$H$4*(1+MAX(_xlfn.CHOOSECOLS(_xlfn._xlws.FILTER($I$4:$AT$335,$K$4:$K$335=AW48),36))))))</f>
        <v>0</v>
      </c>
      <c r="BW48" s="158" t="str">
        <f>IF(ISBLANK(L48),"0",IF(S48&lt;3,"0",(V48*(R48-AG48)/الفرضيات!$H$2*(1+AR48))))</f>
        <v>0</v>
      </c>
      <c r="BX48" s="158" t="str">
        <f t="shared" si="11"/>
        <v>0</v>
      </c>
      <c r="BY48" s="158" t="str">
        <f t="shared" si="12"/>
        <v>0</v>
      </c>
      <c r="BZ48" s="158" t="str">
        <f t="shared" si="13"/>
        <v>0</v>
      </c>
      <c r="CA48" s="158" t="str">
        <f t="shared" si="14"/>
        <v>0</v>
      </c>
      <c r="CB48" s="158" t="str">
        <f t="shared" si="15"/>
        <v>0</v>
      </c>
      <c r="CC48" s="158" t="str" cm="1">
        <f t="array" ref="CC48">IF(ISBLANK(AW48),"0",IF($AZ48&lt;3,"0",_xlfn.CEILING.MATH(AX48/الفرضيات!$H$3*(1+MAX(_xlfn.CHOOSECOLS(_xlfn._xlws.FILTER($I$4:$AT$335,$K$4:$K$335=AW48),36))))))</f>
        <v>0</v>
      </c>
      <c r="CD48" s="158" t="str" cm="1">
        <f t="array" ref="CD48">IF(ISBLANK(AW48),"0",IF($AZ48&lt;3,"0",_xlfn.CEILING.MATH(AY48/الفرضيات!$H$4*(1+MAX(_xlfn.CHOOSECOLS(_xlfn._xlws.FILTER($I$4:$AT$335,$K$4:$K$335=AW48),36))))))</f>
        <v>0</v>
      </c>
      <c r="CE48" s="158">
        <f>IFERROR(MAX(0,((BG48+BO48+BW48)*(1+AS48+AR48)+(BH48+BI48+BJ48+BL48+BP48+BQ48+BR48+BT48+BX48+BY48+BZ48+CB48)*(1+AS48))*(1+ VLOOKUP(AQ48,الفرضيات!$N$1:$O$11,2,0))-AH48),0)</f>
        <v>0</v>
      </c>
      <c r="CF48" s="158">
        <f t="shared" si="16"/>
        <v>0</v>
      </c>
      <c r="CG48" s="158" cm="1">
        <f t="array" ref="CG48">IFERROR(MAX(0,MAX(BM48,BU48,CC48)*(1+VLOOKUP(MAX(_xlfn.CHOOSECOLS(_xlfn._xlws.FILTER($I$4:$AT$335,$K$4:$K$335=AW48),35)),الفرضيات!$N$2:$O$11,2,0))-BA48),0)</f>
        <v>0</v>
      </c>
      <c r="CH48" s="158" cm="1">
        <f t="array" ref="CH48">IFERROR(MAX(0,MAX(BN48,BV48,CD48)*(1+VLOOKUP(MAX(_xlfn.CHOOSECOLS(_xlfn._xlws.FILTER($I$4:$AT$335,$K$4:$K$335=AW48),35)),الفرضيات!$N$2:$O$11,2,0))-BB48),0)</f>
        <v>0</v>
      </c>
    </row>
    <row r="49" spans="2:86" ht="30.75" customHeight="1" thickBot="1" x14ac:dyDescent="0.3">
      <c r="B49" s="229" t="s">
        <v>87</v>
      </c>
      <c r="C49" s="229"/>
      <c r="I49" s="10"/>
      <c r="J49" s="10"/>
      <c r="K49" s="10"/>
      <c r="L49" s="10"/>
      <c r="M49" s="10"/>
      <c r="N49" s="10"/>
      <c r="O49" s="10"/>
      <c r="P49" s="10"/>
      <c r="Q49" s="10"/>
      <c r="R49" s="10"/>
      <c r="S49" s="10"/>
      <c r="T49" s="114"/>
      <c r="U49" s="114"/>
      <c r="V49" s="114"/>
      <c r="W49" s="10"/>
      <c r="X49" s="10"/>
      <c r="Y49" s="10"/>
      <c r="Z49" s="10"/>
      <c r="AA49" s="10"/>
      <c r="AB49" s="10"/>
      <c r="AC49" s="10"/>
      <c r="AD49" s="10"/>
      <c r="AE49" s="10"/>
      <c r="AF49" s="10"/>
      <c r="AG49" s="10"/>
      <c r="AH49" s="10"/>
      <c r="AI49" s="10"/>
      <c r="AJ49" s="10"/>
      <c r="AK49" s="10"/>
      <c r="AL49" s="10"/>
      <c r="AM49" s="10"/>
      <c r="AN49" s="10"/>
      <c r="AO49" s="10"/>
      <c r="AP49" s="10"/>
      <c r="AQ49" s="111" t="str">
        <f t="shared" si="0"/>
        <v/>
      </c>
      <c r="AR49" s="114" t="str">
        <f>IF(AQ49="","",(LOOKUP(SUM(N49:O49),الفرضيات!$R$2:$R$9, الفرضيات!$S$2:$S$9)))</f>
        <v/>
      </c>
      <c r="AS49" s="114" t="str">
        <f>IF(ISBLANK(L49),"",الفرضيات!$L$2)</f>
        <v/>
      </c>
      <c r="AT49" s="10"/>
      <c r="AU49" s="142"/>
      <c r="AV49" s="10"/>
      <c r="AW49" s="10"/>
      <c r="AX49" s="10"/>
      <c r="AY49" s="10"/>
      <c r="AZ49" s="10"/>
      <c r="BA49" s="10"/>
      <c r="BB49" s="10"/>
      <c r="BC49" s="10"/>
      <c r="BD49" s="10"/>
      <c r="BE49" s="10"/>
      <c r="BF49" s="142"/>
      <c r="BG49" s="158" t="str">
        <f>IF(ISBLANK(L49),"0",T49*(R49-AG49)/الفرضيات!$H$2*(1+AR49))</f>
        <v>0</v>
      </c>
      <c r="BH49" s="158" t="str">
        <f t="shared" si="1"/>
        <v>0</v>
      </c>
      <c r="BI49" s="158" t="str">
        <f t="shared" si="2"/>
        <v>0</v>
      </c>
      <c r="BJ49" s="158" t="str">
        <f t="shared" si="3"/>
        <v>0</v>
      </c>
      <c r="BK49" s="158" t="str">
        <f t="shared" si="4"/>
        <v>0</v>
      </c>
      <c r="BL49" s="158" t="str">
        <f t="shared" si="5"/>
        <v>0</v>
      </c>
      <c r="BM49" s="158" t="str" cm="1">
        <f t="array" ref="BM49">IF(ISBLANK(AW49),"0",_xlfn.CEILING.MATH(AX49/الفرضيات!$H$3*(1+MAX(_xlfn.CHOOSECOLS(_xlfn._xlws.FILTER($I$4:$AT$335,$K$4:$K$335=AW49),36)))))</f>
        <v>0</v>
      </c>
      <c r="BN49" s="158" t="str" cm="1">
        <f t="array" ref="BN49">IF(ISBLANK(AW49),"0",_xlfn.CEILING.MATH(AY49/الفرضيات!$H$4*(1+MAX(_xlfn.CHOOSECOLS(_xlfn._xlws.FILTER($I$4:$AT$335,$K$4:$K$335=AW49),36)))))</f>
        <v>0</v>
      </c>
      <c r="BO49" s="158" t="str">
        <f>IF(ISBLANK(L49),"0",IF(S49&lt;2,"0",(U49*(R49-AG49)/الفرضيات!$H$2*(1+AR49))))</f>
        <v>0</v>
      </c>
      <c r="BP49" s="158" t="str">
        <f t="shared" si="6"/>
        <v>0</v>
      </c>
      <c r="BQ49" s="158" t="str">
        <f t="shared" si="7"/>
        <v>0</v>
      </c>
      <c r="BR49" s="158" t="str">
        <f t="shared" si="8"/>
        <v>0</v>
      </c>
      <c r="BS49" s="158" t="str">
        <f t="shared" si="9"/>
        <v>0</v>
      </c>
      <c r="BT49" s="158" t="str">
        <f t="shared" si="10"/>
        <v>0</v>
      </c>
      <c r="BU49" s="158" t="str" cm="1">
        <f t="array" ref="BU49">IF(ISBLANK(AW49),"0",IF($AZ49&lt;2,"0",_xlfn.CEILING.MATH(AX49/الفرضيات!$H$3*(1+MAX(_xlfn.CHOOSECOLS(_xlfn._xlws.FILTER($I$4:$AT$335,$K$4:$K$335=AW49),36))))))</f>
        <v>0</v>
      </c>
      <c r="BV49" s="158" t="str" cm="1">
        <f t="array" ref="BV49">IF(ISBLANK(AW49),"0",IF($AZ49&lt;2,"0",_xlfn.CEILING.MATH(AY49/الفرضيات!$H$4*(1+MAX(_xlfn.CHOOSECOLS(_xlfn._xlws.FILTER($I$4:$AT$335,$K$4:$K$335=AW49),36))))))</f>
        <v>0</v>
      </c>
      <c r="BW49" s="158" t="str">
        <f>IF(ISBLANK(L49),"0",IF(S49&lt;3,"0",(V49*(R49-AG49)/الفرضيات!$H$2*(1+AR49))))</f>
        <v>0</v>
      </c>
      <c r="BX49" s="158" t="str">
        <f t="shared" si="11"/>
        <v>0</v>
      </c>
      <c r="BY49" s="158" t="str">
        <f t="shared" si="12"/>
        <v>0</v>
      </c>
      <c r="BZ49" s="158" t="str">
        <f t="shared" si="13"/>
        <v>0</v>
      </c>
      <c r="CA49" s="158" t="str">
        <f t="shared" si="14"/>
        <v>0</v>
      </c>
      <c r="CB49" s="158" t="str">
        <f t="shared" si="15"/>
        <v>0</v>
      </c>
      <c r="CC49" s="158" t="str" cm="1">
        <f t="array" ref="CC49">IF(ISBLANK(AW49),"0",IF($AZ49&lt;3,"0",_xlfn.CEILING.MATH(AX49/الفرضيات!$H$3*(1+MAX(_xlfn.CHOOSECOLS(_xlfn._xlws.FILTER($I$4:$AT$335,$K$4:$K$335=AW49),36))))))</f>
        <v>0</v>
      </c>
      <c r="CD49" s="158" t="str" cm="1">
        <f t="array" ref="CD49">IF(ISBLANK(AW49),"0",IF($AZ49&lt;3,"0",_xlfn.CEILING.MATH(AY49/الفرضيات!$H$4*(1+MAX(_xlfn.CHOOSECOLS(_xlfn._xlws.FILTER($I$4:$AT$335,$K$4:$K$335=AW49),36))))))</f>
        <v>0</v>
      </c>
      <c r="CE49" s="158">
        <f>IFERROR(MAX(0,((BG49+BO49+BW49)*(1+AS49+AR49)+(BH49+BI49+BJ49+BL49+BP49+BQ49+BR49+BT49+BX49+BY49+BZ49+CB49)*(1+AS49))*(1+ VLOOKUP(AQ49,الفرضيات!$N$1:$O$11,2,0))-AH49),0)</f>
        <v>0</v>
      </c>
      <c r="CF49" s="158">
        <f t="shared" si="16"/>
        <v>0</v>
      </c>
      <c r="CG49" s="158" cm="1">
        <f t="array" ref="CG49">IFERROR(MAX(0,MAX(BM49,BU49,CC49)*(1+VLOOKUP(MAX(_xlfn.CHOOSECOLS(_xlfn._xlws.FILTER($I$4:$AT$335,$K$4:$K$335=AW49),35)),الفرضيات!$N$2:$O$11,2,0))-BA49),0)</f>
        <v>0</v>
      </c>
      <c r="CH49" s="158" cm="1">
        <f t="array" ref="CH49">IFERROR(MAX(0,MAX(BN49,BV49,CD49)*(1+VLOOKUP(MAX(_xlfn.CHOOSECOLS(_xlfn._xlws.FILTER($I$4:$AT$335,$K$4:$K$335=AW49),35)),الفرضيات!$N$2:$O$11,2,0))-BB49),0)</f>
        <v>0</v>
      </c>
    </row>
    <row r="50" spans="2:86" ht="24.75" customHeight="1" thickBot="1" x14ac:dyDescent="0.3">
      <c r="B50" s="230"/>
      <c r="C50" s="230"/>
      <c r="I50" s="10"/>
      <c r="J50" s="10"/>
      <c r="K50" s="10"/>
      <c r="L50" s="10"/>
      <c r="M50" s="10"/>
      <c r="N50" s="10"/>
      <c r="O50" s="10"/>
      <c r="P50" s="10"/>
      <c r="Q50" s="10"/>
      <c r="R50" s="10"/>
      <c r="S50" s="10"/>
      <c r="T50" s="114"/>
      <c r="U50" s="114"/>
      <c r="V50" s="114"/>
      <c r="W50" s="10"/>
      <c r="X50" s="10"/>
      <c r="Y50" s="10"/>
      <c r="Z50" s="10"/>
      <c r="AA50" s="10"/>
      <c r="AB50" s="10"/>
      <c r="AC50" s="10"/>
      <c r="AD50" s="10"/>
      <c r="AE50" s="10"/>
      <c r="AF50" s="10"/>
      <c r="AG50" s="10"/>
      <c r="AH50" s="10"/>
      <c r="AI50" s="10"/>
      <c r="AJ50" s="10"/>
      <c r="AK50" s="10"/>
      <c r="AL50" s="10"/>
      <c r="AM50" s="10"/>
      <c r="AN50" s="10"/>
      <c r="AO50" s="10"/>
      <c r="AP50" s="10"/>
      <c r="AQ50" s="111" t="str">
        <f t="shared" si="0"/>
        <v/>
      </c>
      <c r="AR50" s="114" t="str">
        <f>IF(AQ50="","",(LOOKUP(SUM(N50:O50),الفرضيات!$R$2:$R$9, الفرضيات!$S$2:$S$9)))</f>
        <v/>
      </c>
      <c r="AS50" s="114" t="str">
        <f>IF(ISBLANK(L50),"",الفرضيات!$L$2)</f>
        <v/>
      </c>
      <c r="AT50" s="10"/>
      <c r="AU50" s="142"/>
      <c r="AV50" s="10"/>
      <c r="AW50" s="10"/>
      <c r="AX50" s="10"/>
      <c r="AY50" s="10"/>
      <c r="AZ50" s="10"/>
      <c r="BA50" s="10"/>
      <c r="BB50" s="10"/>
      <c r="BC50" s="10"/>
      <c r="BD50" s="10"/>
      <c r="BE50" s="10"/>
      <c r="BF50" s="142"/>
      <c r="BG50" s="158" t="str">
        <f>IF(ISBLANK(L50),"0",T50*(R50-AG50)/الفرضيات!$H$2*(1+AR50))</f>
        <v>0</v>
      </c>
      <c r="BH50" s="158" t="str">
        <f t="shared" si="1"/>
        <v>0</v>
      </c>
      <c r="BI50" s="158" t="str">
        <f t="shared" si="2"/>
        <v>0</v>
      </c>
      <c r="BJ50" s="158" t="str">
        <f t="shared" si="3"/>
        <v>0</v>
      </c>
      <c r="BK50" s="158" t="str">
        <f t="shared" si="4"/>
        <v>0</v>
      </c>
      <c r="BL50" s="158" t="str">
        <f t="shared" si="5"/>
        <v>0</v>
      </c>
      <c r="BM50" s="158" t="str" cm="1">
        <f t="array" ref="BM50">IF(ISBLANK(AW50),"0",_xlfn.CEILING.MATH(AX50/الفرضيات!$H$3*(1+MAX(_xlfn.CHOOSECOLS(_xlfn._xlws.FILTER($I$4:$AT$335,$K$4:$K$335=AW50),36)))))</f>
        <v>0</v>
      </c>
      <c r="BN50" s="158" t="str" cm="1">
        <f t="array" ref="BN50">IF(ISBLANK(AW50),"0",_xlfn.CEILING.MATH(AY50/الفرضيات!$H$4*(1+MAX(_xlfn.CHOOSECOLS(_xlfn._xlws.FILTER($I$4:$AT$335,$K$4:$K$335=AW50),36)))))</f>
        <v>0</v>
      </c>
      <c r="BO50" s="158" t="str">
        <f>IF(ISBLANK(L50),"0",IF(S50&lt;2,"0",(U50*(R50-AG50)/الفرضيات!$H$2*(1+AR50))))</f>
        <v>0</v>
      </c>
      <c r="BP50" s="158" t="str">
        <f t="shared" si="6"/>
        <v>0</v>
      </c>
      <c r="BQ50" s="158" t="str">
        <f t="shared" si="7"/>
        <v>0</v>
      </c>
      <c r="BR50" s="158" t="str">
        <f t="shared" si="8"/>
        <v>0</v>
      </c>
      <c r="BS50" s="158" t="str">
        <f t="shared" si="9"/>
        <v>0</v>
      </c>
      <c r="BT50" s="158" t="str">
        <f t="shared" si="10"/>
        <v>0</v>
      </c>
      <c r="BU50" s="158" t="str" cm="1">
        <f t="array" ref="BU50">IF(ISBLANK(AW50),"0",IF($AZ50&lt;2,"0",_xlfn.CEILING.MATH(AX50/الفرضيات!$H$3*(1+MAX(_xlfn.CHOOSECOLS(_xlfn._xlws.FILTER($I$4:$AT$335,$K$4:$K$335=AW50),36))))))</f>
        <v>0</v>
      </c>
      <c r="BV50" s="158" t="str" cm="1">
        <f t="array" ref="BV50">IF(ISBLANK(AW50),"0",IF($AZ50&lt;2,"0",_xlfn.CEILING.MATH(AY50/الفرضيات!$H$4*(1+MAX(_xlfn.CHOOSECOLS(_xlfn._xlws.FILTER($I$4:$AT$335,$K$4:$K$335=AW50),36))))))</f>
        <v>0</v>
      </c>
      <c r="BW50" s="158" t="str">
        <f>IF(ISBLANK(L50),"0",IF(S50&lt;3,"0",(V50*(R50-AG50)/الفرضيات!$H$2*(1+AR50))))</f>
        <v>0</v>
      </c>
      <c r="BX50" s="158" t="str">
        <f t="shared" si="11"/>
        <v>0</v>
      </c>
      <c r="BY50" s="158" t="str">
        <f t="shared" si="12"/>
        <v>0</v>
      </c>
      <c r="BZ50" s="158" t="str">
        <f t="shared" si="13"/>
        <v>0</v>
      </c>
      <c r="CA50" s="158" t="str">
        <f t="shared" si="14"/>
        <v>0</v>
      </c>
      <c r="CB50" s="158" t="str">
        <f t="shared" si="15"/>
        <v>0</v>
      </c>
      <c r="CC50" s="158" t="str" cm="1">
        <f t="array" ref="CC50">IF(ISBLANK(AW50),"0",IF($AZ50&lt;3,"0",_xlfn.CEILING.MATH(AX50/الفرضيات!$H$3*(1+MAX(_xlfn.CHOOSECOLS(_xlfn._xlws.FILTER($I$4:$AT$335,$K$4:$K$335=AW50),36))))))</f>
        <v>0</v>
      </c>
      <c r="CD50" s="158" t="str" cm="1">
        <f t="array" ref="CD50">IF(ISBLANK(AW50),"0",IF($AZ50&lt;3,"0",_xlfn.CEILING.MATH(AY50/الفرضيات!$H$4*(1+MAX(_xlfn.CHOOSECOLS(_xlfn._xlws.FILTER($I$4:$AT$335,$K$4:$K$335=AW50),36))))))</f>
        <v>0</v>
      </c>
      <c r="CE50" s="158">
        <f>IFERROR(MAX(0,((BG50+BO50+BW50)*(1+AS50+AR50)+(BH50+BI50+BJ50+BL50+BP50+BQ50+BR50+BT50+BX50+BY50+BZ50+CB50)*(1+AS50))*(1+ VLOOKUP(AQ50,الفرضيات!$N$1:$O$11,2,0))-AH50),0)</f>
        <v>0</v>
      </c>
      <c r="CF50" s="158">
        <f t="shared" si="16"/>
        <v>0</v>
      </c>
      <c r="CG50" s="158" cm="1">
        <f t="array" ref="CG50">IFERROR(MAX(0,MAX(BM50,BU50,CC50)*(1+VLOOKUP(MAX(_xlfn.CHOOSECOLS(_xlfn._xlws.FILTER($I$4:$AT$335,$K$4:$K$335=AW50),35)),الفرضيات!$N$2:$O$11,2,0))-BA50),0)</f>
        <v>0</v>
      </c>
      <c r="CH50" s="158" cm="1">
        <f t="array" ref="CH50">IFERROR(MAX(0,MAX(BN50,BV50,CD50)*(1+VLOOKUP(MAX(_xlfn.CHOOSECOLS(_xlfn._xlws.FILTER($I$4:$AT$335,$K$4:$K$335=AW50),35)),الفرضيات!$N$2:$O$11,2,0))-BB50),0)</f>
        <v>0</v>
      </c>
    </row>
    <row r="51" spans="2:86" ht="24.75" customHeight="1" thickBot="1" x14ac:dyDescent="0.3">
      <c r="B51" s="230"/>
      <c r="C51" s="230"/>
      <c r="I51" s="10"/>
      <c r="J51" s="10"/>
      <c r="K51" s="10"/>
      <c r="L51" s="10"/>
      <c r="M51" s="10"/>
      <c r="N51" s="10"/>
      <c r="O51" s="10"/>
      <c r="P51" s="10"/>
      <c r="Q51" s="10"/>
      <c r="R51" s="10"/>
      <c r="S51" s="10"/>
      <c r="T51" s="114"/>
      <c r="U51" s="114"/>
      <c r="V51" s="114"/>
      <c r="W51" s="10"/>
      <c r="X51" s="10"/>
      <c r="Y51" s="10"/>
      <c r="Z51" s="10"/>
      <c r="AA51" s="10"/>
      <c r="AB51" s="10"/>
      <c r="AC51" s="10"/>
      <c r="AD51" s="10"/>
      <c r="AE51" s="10"/>
      <c r="AF51" s="10"/>
      <c r="AG51" s="10"/>
      <c r="AH51" s="10"/>
      <c r="AI51" s="10"/>
      <c r="AJ51" s="10"/>
      <c r="AK51" s="10"/>
      <c r="AL51" s="10"/>
      <c r="AM51" s="10"/>
      <c r="AN51" s="10"/>
      <c r="AO51" s="10"/>
      <c r="AP51" s="10"/>
      <c r="AQ51" s="111" t="str">
        <f t="shared" si="0"/>
        <v/>
      </c>
      <c r="AR51" s="114" t="str">
        <f>IF(AQ51="","",(LOOKUP(SUM(N51:O51),الفرضيات!$R$2:$R$9, الفرضيات!$S$2:$S$9)))</f>
        <v/>
      </c>
      <c r="AS51" s="114" t="str">
        <f>IF(ISBLANK(L51),"",الفرضيات!$L$2)</f>
        <v/>
      </c>
      <c r="AT51" s="10"/>
      <c r="AU51" s="142"/>
      <c r="AV51" s="10"/>
      <c r="AW51" s="10"/>
      <c r="AX51" s="10"/>
      <c r="AY51" s="10"/>
      <c r="AZ51" s="10"/>
      <c r="BA51" s="10"/>
      <c r="BB51" s="10"/>
      <c r="BC51" s="10"/>
      <c r="BD51" s="10"/>
      <c r="BE51" s="10"/>
      <c r="BF51" s="142"/>
      <c r="BG51" s="158" t="str">
        <f>IF(ISBLANK(L51),"0",T51*(R51-AG51)/الفرضيات!$H$2*(1+AR51))</f>
        <v>0</v>
      </c>
      <c r="BH51" s="158" t="str">
        <f t="shared" si="1"/>
        <v>0</v>
      </c>
      <c r="BI51" s="158" t="str">
        <f t="shared" si="2"/>
        <v>0</v>
      </c>
      <c r="BJ51" s="158" t="str">
        <f t="shared" si="3"/>
        <v>0</v>
      </c>
      <c r="BK51" s="158" t="str">
        <f t="shared" si="4"/>
        <v>0</v>
      </c>
      <c r="BL51" s="158" t="str">
        <f t="shared" si="5"/>
        <v>0</v>
      </c>
      <c r="BM51" s="158" t="str" cm="1">
        <f t="array" ref="BM51">IF(ISBLANK(AW51),"0",_xlfn.CEILING.MATH(AX51/الفرضيات!$H$3*(1+MAX(_xlfn.CHOOSECOLS(_xlfn._xlws.FILTER($I$4:$AT$335,$K$4:$K$335=AW51),36)))))</f>
        <v>0</v>
      </c>
      <c r="BN51" s="158" t="str" cm="1">
        <f t="array" ref="BN51">IF(ISBLANK(AW51),"0",_xlfn.CEILING.MATH(AY51/الفرضيات!$H$4*(1+MAX(_xlfn.CHOOSECOLS(_xlfn._xlws.FILTER($I$4:$AT$335,$K$4:$K$335=AW51),36)))))</f>
        <v>0</v>
      </c>
      <c r="BO51" s="158" t="str">
        <f>IF(ISBLANK(L51),"0",IF(S51&lt;2,"0",(U51*(R51-AG51)/الفرضيات!$H$2*(1+AR51))))</f>
        <v>0</v>
      </c>
      <c r="BP51" s="158" t="str">
        <f t="shared" si="6"/>
        <v>0</v>
      </c>
      <c r="BQ51" s="158" t="str">
        <f t="shared" si="7"/>
        <v>0</v>
      </c>
      <c r="BR51" s="158" t="str">
        <f t="shared" si="8"/>
        <v>0</v>
      </c>
      <c r="BS51" s="158" t="str">
        <f t="shared" si="9"/>
        <v>0</v>
      </c>
      <c r="BT51" s="158" t="str">
        <f t="shared" si="10"/>
        <v>0</v>
      </c>
      <c r="BU51" s="158" t="str" cm="1">
        <f t="array" ref="BU51">IF(ISBLANK(AW51),"0",IF($AZ51&lt;2,"0",_xlfn.CEILING.MATH(AX51/الفرضيات!$H$3*(1+MAX(_xlfn.CHOOSECOLS(_xlfn._xlws.FILTER($I$4:$AT$335,$K$4:$K$335=AW51),36))))))</f>
        <v>0</v>
      </c>
      <c r="BV51" s="158" t="str" cm="1">
        <f t="array" ref="BV51">IF(ISBLANK(AW51),"0",IF($AZ51&lt;2,"0",_xlfn.CEILING.MATH(AY51/الفرضيات!$H$4*(1+MAX(_xlfn.CHOOSECOLS(_xlfn._xlws.FILTER($I$4:$AT$335,$K$4:$K$335=AW51),36))))))</f>
        <v>0</v>
      </c>
      <c r="BW51" s="158" t="str">
        <f>IF(ISBLANK(L51),"0",IF(S51&lt;3,"0",(V51*(R51-AG51)/الفرضيات!$H$2*(1+AR51))))</f>
        <v>0</v>
      </c>
      <c r="BX51" s="158" t="str">
        <f t="shared" si="11"/>
        <v>0</v>
      </c>
      <c r="BY51" s="158" t="str">
        <f t="shared" si="12"/>
        <v>0</v>
      </c>
      <c r="BZ51" s="158" t="str">
        <f t="shared" si="13"/>
        <v>0</v>
      </c>
      <c r="CA51" s="158" t="str">
        <f t="shared" si="14"/>
        <v>0</v>
      </c>
      <c r="CB51" s="158" t="str">
        <f t="shared" si="15"/>
        <v>0</v>
      </c>
      <c r="CC51" s="158" t="str" cm="1">
        <f t="array" ref="CC51">IF(ISBLANK(AW51),"0",IF($AZ51&lt;3,"0",_xlfn.CEILING.MATH(AX51/الفرضيات!$H$3*(1+MAX(_xlfn.CHOOSECOLS(_xlfn._xlws.FILTER($I$4:$AT$335,$K$4:$K$335=AW51),36))))))</f>
        <v>0</v>
      </c>
      <c r="CD51" s="158" t="str" cm="1">
        <f t="array" ref="CD51">IF(ISBLANK(AW51),"0",IF($AZ51&lt;3,"0",_xlfn.CEILING.MATH(AY51/الفرضيات!$H$4*(1+MAX(_xlfn.CHOOSECOLS(_xlfn._xlws.FILTER($I$4:$AT$335,$K$4:$K$335=AW51),36))))))</f>
        <v>0</v>
      </c>
      <c r="CE51" s="158">
        <f>IFERROR(MAX(0,((BG51+BO51+BW51)*(1+AS51+AR51)+(BH51+BI51+BJ51+BL51+BP51+BQ51+BR51+BT51+BX51+BY51+BZ51+CB51)*(1+AS51))*(1+ VLOOKUP(AQ51,الفرضيات!$N$1:$O$11,2,0))-AH51),0)</f>
        <v>0</v>
      </c>
      <c r="CF51" s="158">
        <f t="shared" si="16"/>
        <v>0</v>
      </c>
      <c r="CG51" s="158" cm="1">
        <f t="array" ref="CG51">IFERROR(MAX(0,MAX(BM51,BU51,CC51)*(1+VLOOKUP(MAX(_xlfn.CHOOSECOLS(_xlfn._xlws.FILTER($I$4:$AT$335,$K$4:$K$335=AW51),35)),الفرضيات!$N$2:$O$11,2,0))-BA51),0)</f>
        <v>0</v>
      </c>
      <c r="CH51" s="158" cm="1">
        <f t="array" ref="CH51">IFERROR(MAX(0,MAX(BN51,BV51,CD51)*(1+VLOOKUP(MAX(_xlfn.CHOOSECOLS(_xlfn._xlws.FILTER($I$4:$AT$335,$K$4:$K$335=AW51),35)),الفرضيات!$N$2:$O$11,2,0))-BB51),0)</f>
        <v>0</v>
      </c>
    </row>
    <row r="52" spans="2:86" ht="24.75" thickBot="1" x14ac:dyDescent="0.3">
      <c r="I52" s="10"/>
      <c r="J52" s="10"/>
      <c r="K52" s="10"/>
      <c r="L52" s="10"/>
      <c r="M52" s="10"/>
      <c r="N52" s="10"/>
      <c r="O52" s="10"/>
      <c r="P52" s="10"/>
      <c r="Q52" s="10"/>
      <c r="R52" s="10"/>
      <c r="S52" s="10"/>
      <c r="T52" s="114"/>
      <c r="U52" s="114"/>
      <c r="V52" s="114"/>
      <c r="W52" s="10"/>
      <c r="X52" s="10"/>
      <c r="Y52" s="10"/>
      <c r="Z52" s="10"/>
      <c r="AA52" s="10"/>
      <c r="AB52" s="10"/>
      <c r="AC52" s="10"/>
      <c r="AD52" s="10"/>
      <c r="AE52" s="10"/>
      <c r="AF52" s="10"/>
      <c r="AG52" s="10"/>
      <c r="AH52" s="10"/>
      <c r="AI52" s="10"/>
      <c r="AJ52" s="10"/>
      <c r="AK52" s="10"/>
      <c r="AL52" s="10"/>
      <c r="AM52" s="10"/>
      <c r="AN52" s="10"/>
      <c r="AO52" s="10"/>
      <c r="AP52" s="10"/>
      <c r="AQ52" s="111" t="str">
        <f t="shared" si="0"/>
        <v/>
      </c>
      <c r="AR52" s="114" t="str">
        <f>IF(AQ52="","",(LOOKUP(SUM(N52:O52),الفرضيات!$R$2:$R$9, الفرضيات!$S$2:$S$9)))</f>
        <v/>
      </c>
      <c r="AS52" s="114" t="str">
        <f>IF(ISBLANK(L52),"",الفرضيات!$L$2)</f>
        <v/>
      </c>
      <c r="AT52" s="10"/>
      <c r="AU52" s="142"/>
      <c r="AV52" s="10"/>
      <c r="AW52" s="10"/>
      <c r="AX52" s="10"/>
      <c r="AY52" s="10"/>
      <c r="AZ52" s="10"/>
      <c r="BA52" s="10"/>
      <c r="BB52" s="10"/>
      <c r="BC52" s="10"/>
      <c r="BD52" s="10"/>
      <c r="BE52" s="10"/>
      <c r="BF52" s="142"/>
      <c r="BG52" s="158" t="str">
        <f>IF(ISBLANK(L52),"0",T52*(R52-AG52)/الفرضيات!$H$2*(1+AR52))</f>
        <v>0</v>
      </c>
      <c r="BH52" s="158" t="str">
        <f t="shared" si="1"/>
        <v>0</v>
      </c>
      <c r="BI52" s="158" t="str">
        <f t="shared" si="2"/>
        <v>0</v>
      </c>
      <c r="BJ52" s="158" t="str">
        <f t="shared" si="3"/>
        <v>0</v>
      </c>
      <c r="BK52" s="158" t="str">
        <f t="shared" si="4"/>
        <v>0</v>
      </c>
      <c r="BL52" s="158" t="str">
        <f t="shared" si="5"/>
        <v>0</v>
      </c>
      <c r="BM52" s="158" t="str" cm="1">
        <f t="array" ref="BM52">IF(ISBLANK(AW52),"0",_xlfn.CEILING.MATH(AX52/الفرضيات!$H$3*(1+MAX(_xlfn.CHOOSECOLS(_xlfn._xlws.FILTER($I$4:$AT$335,$K$4:$K$335=AW52),36)))))</f>
        <v>0</v>
      </c>
      <c r="BN52" s="158" t="str" cm="1">
        <f t="array" ref="BN52">IF(ISBLANK(AW52),"0",_xlfn.CEILING.MATH(AY52/الفرضيات!$H$4*(1+MAX(_xlfn.CHOOSECOLS(_xlfn._xlws.FILTER($I$4:$AT$335,$K$4:$K$335=AW52),36)))))</f>
        <v>0</v>
      </c>
      <c r="BO52" s="158" t="str">
        <f>IF(ISBLANK(L52),"0",IF(S52&lt;2,"0",(U52*(R52-AG52)/الفرضيات!$H$2*(1+AR52))))</f>
        <v>0</v>
      </c>
      <c r="BP52" s="158" t="str">
        <f t="shared" si="6"/>
        <v>0</v>
      </c>
      <c r="BQ52" s="158" t="str">
        <f t="shared" si="7"/>
        <v>0</v>
      </c>
      <c r="BR52" s="158" t="str">
        <f t="shared" si="8"/>
        <v>0</v>
      </c>
      <c r="BS52" s="158" t="str">
        <f t="shared" si="9"/>
        <v>0</v>
      </c>
      <c r="BT52" s="158" t="str">
        <f t="shared" si="10"/>
        <v>0</v>
      </c>
      <c r="BU52" s="158" t="str" cm="1">
        <f t="array" ref="BU52">IF(ISBLANK(AW52),"0",IF($AZ52&lt;2,"0",_xlfn.CEILING.MATH(AX52/الفرضيات!$H$3*(1+MAX(_xlfn.CHOOSECOLS(_xlfn._xlws.FILTER($I$4:$AT$335,$K$4:$K$335=AW52),36))))))</f>
        <v>0</v>
      </c>
      <c r="BV52" s="158" t="str" cm="1">
        <f t="array" ref="BV52">IF(ISBLANK(AW52),"0",IF($AZ52&lt;2,"0",_xlfn.CEILING.MATH(AY52/الفرضيات!$H$4*(1+MAX(_xlfn.CHOOSECOLS(_xlfn._xlws.FILTER($I$4:$AT$335,$K$4:$K$335=AW52),36))))))</f>
        <v>0</v>
      </c>
      <c r="BW52" s="158" t="str">
        <f>IF(ISBLANK(L52),"0",IF(S52&lt;3,"0",(V52*(R52-AG52)/الفرضيات!$H$2*(1+AR52))))</f>
        <v>0</v>
      </c>
      <c r="BX52" s="158" t="str">
        <f t="shared" si="11"/>
        <v>0</v>
      </c>
      <c r="BY52" s="158" t="str">
        <f t="shared" si="12"/>
        <v>0</v>
      </c>
      <c r="BZ52" s="158" t="str">
        <f t="shared" si="13"/>
        <v>0</v>
      </c>
      <c r="CA52" s="158" t="str">
        <f t="shared" si="14"/>
        <v>0</v>
      </c>
      <c r="CB52" s="158" t="str">
        <f t="shared" si="15"/>
        <v>0</v>
      </c>
      <c r="CC52" s="158" t="str" cm="1">
        <f t="array" ref="CC52">IF(ISBLANK(AW52),"0",IF($AZ52&lt;3,"0",_xlfn.CEILING.MATH(AX52/الفرضيات!$H$3*(1+MAX(_xlfn.CHOOSECOLS(_xlfn._xlws.FILTER($I$4:$AT$335,$K$4:$K$335=AW52),36))))))</f>
        <v>0</v>
      </c>
      <c r="CD52" s="158" t="str" cm="1">
        <f t="array" ref="CD52">IF(ISBLANK(AW52),"0",IF($AZ52&lt;3,"0",_xlfn.CEILING.MATH(AY52/الفرضيات!$H$4*(1+MAX(_xlfn.CHOOSECOLS(_xlfn._xlws.FILTER($I$4:$AT$335,$K$4:$K$335=AW52),36))))))</f>
        <v>0</v>
      </c>
      <c r="CE52" s="158">
        <f>IFERROR(MAX(0,((BG52+BO52+BW52)*(1+AS52+AR52)+(BH52+BI52+BJ52+BL52+BP52+BQ52+BR52+BT52+BX52+BY52+BZ52+CB52)*(1+AS52))*(1+ VLOOKUP(AQ52,الفرضيات!$N$1:$O$11,2,0))-AH52),0)</f>
        <v>0</v>
      </c>
      <c r="CF52" s="158">
        <f t="shared" si="16"/>
        <v>0</v>
      </c>
      <c r="CG52" s="158" cm="1">
        <f t="array" ref="CG52">IFERROR(MAX(0,MAX(BM52,BU52,CC52)*(1+VLOOKUP(MAX(_xlfn.CHOOSECOLS(_xlfn._xlws.FILTER($I$4:$AT$335,$K$4:$K$335=AW52),35)),الفرضيات!$N$2:$O$11,2,0))-BA52),0)</f>
        <v>0</v>
      </c>
      <c r="CH52" s="158" cm="1">
        <f t="array" ref="CH52">IFERROR(MAX(0,MAX(BN52,BV52,CD52)*(1+VLOOKUP(MAX(_xlfn.CHOOSECOLS(_xlfn._xlws.FILTER($I$4:$AT$335,$K$4:$K$335=AW52),35)),الفرضيات!$N$2:$O$11,2,0))-BB52),0)</f>
        <v>0</v>
      </c>
    </row>
    <row r="53" spans="2:86" ht="24.75" thickBot="1" x14ac:dyDescent="0.3">
      <c r="I53" s="10"/>
      <c r="J53" s="10"/>
      <c r="K53" s="10"/>
      <c r="L53" s="10"/>
      <c r="M53" s="10"/>
      <c r="N53" s="10"/>
      <c r="O53" s="10"/>
      <c r="P53" s="10"/>
      <c r="Q53" s="10"/>
      <c r="R53" s="10"/>
      <c r="S53" s="10"/>
      <c r="T53" s="114"/>
      <c r="U53" s="114"/>
      <c r="V53" s="114"/>
      <c r="W53" s="10"/>
      <c r="X53" s="10"/>
      <c r="Y53" s="10"/>
      <c r="Z53" s="10"/>
      <c r="AA53" s="10"/>
      <c r="AB53" s="10"/>
      <c r="AC53" s="10"/>
      <c r="AD53" s="10"/>
      <c r="AE53" s="10"/>
      <c r="AF53" s="10"/>
      <c r="AG53" s="10"/>
      <c r="AH53" s="10"/>
      <c r="AI53" s="10"/>
      <c r="AJ53" s="10"/>
      <c r="AK53" s="10"/>
      <c r="AL53" s="10"/>
      <c r="AM53" s="10"/>
      <c r="AN53" s="10"/>
      <c r="AO53" s="10"/>
      <c r="AP53" s="10"/>
      <c r="AQ53" s="111" t="str">
        <f t="shared" si="0"/>
        <v/>
      </c>
      <c r="AR53" s="114" t="str">
        <f>IF(AQ53="","",(LOOKUP(SUM(N53:O53),الفرضيات!$R$2:$R$9, الفرضيات!$S$2:$S$9)))</f>
        <v/>
      </c>
      <c r="AS53" s="114" t="str">
        <f>IF(ISBLANK(L53),"",الفرضيات!$L$2)</f>
        <v/>
      </c>
      <c r="AT53" s="10"/>
      <c r="AU53" s="142"/>
      <c r="AV53" s="10"/>
      <c r="AW53" s="10"/>
      <c r="AX53" s="10"/>
      <c r="AY53" s="10"/>
      <c r="AZ53" s="10"/>
      <c r="BA53" s="10"/>
      <c r="BB53" s="10"/>
      <c r="BC53" s="10"/>
      <c r="BD53" s="10"/>
      <c r="BE53" s="10"/>
      <c r="BF53" s="142"/>
      <c r="BG53" s="158" t="str">
        <f>IF(ISBLANK(L53),"0",T53*(R53-AG53)/الفرضيات!$H$2*(1+AR53))</f>
        <v>0</v>
      </c>
      <c r="BH53" s="158" t="str">
        <f t="shared" si="1"/>
        <v>0</v>
      </c>
      <c r="BI53" s="158" t="str">
        <f t="shared" si="2"/>
        <v>0</v>
      </c>
      <c r="BJ53" s="158" t="str">
        <f t="shared" si="3"/>
        <v>0</v>
      </c>
      <c r="BK53" s="158" t="str">
        <f t="shared" si="4"/>
        <v>0</v>
      </c>
      <c r="BL53" s="158" t="str">
        <f t="shared" si="5"/>
        <v>0</v>
      </c>
      <c r="BM53" s="158" t="str" cm="1">
        <f t="array" ref="BM53">IF(ISBLANK(AW53),"0",_xlfn.CEILING.MATH(AX53/الفرضيات!$H$3*(1+MAX(_xlfn.CHOOSECOLS(_xlfn._xlws.FILTER($I$4:$AT$335,$K$4:$K$335=AW53),36)))))</f>
        <v>0</v>
      </c>
      <c r="BN53" s="158" t="str" cm="1">
        <f t="array" ref="BN53">IF(ISBLANK(AW53),"0",_xlfn.CEILING.MATH(AY53/الفرضيات!$H$4*(1+MAX(_xlfn.CHOOSECOLS(_xlfn._xlws.FILTER($I$4:$AT$335,$K$4:$K$335=AW53),36)))))</f>
        <v>0</v>
      </c>
      <c r="BO53" s="158" t="str">
        <f>IF(ISBLANK(L53),"0",IF(S53&lt;2,"0",(U53*(R53-AG53)/الفرضيات!$H$2*(1+AR53))))</f>
        <v>0</v>
      </c>
      <c r="BP53" s="158" t="str">
        <f t="shared" si="6"/>
        <v>0</v>
      </c>
      <c r="BQ53" s="158" t="str">
        <f t="shared" si="7"/>
        <v>0</v>
      </c>
      <c r="BR53" s="158" t="str">
        <f t="shared" si="8"/>
        <v>0</v>
      </c>
      <c r="BS53" s="158" t="str">
        <f t="shared" si="9"/>
        <v>0</v>
      </c>
      <c r="BT53" s="158" t="str">
        <f t="shared" si="10"/>
        <v>0</v>
      </c>
      <c r="BU53" s="158" t="str" cm="1">
        <f t="array" ref="BU53">IF(ISBLANK(AW53),"0",IF($AZ53&lt;2,"0",_xlfn.CEILING.MATH(AX53/الفرضيات!$H$3*(1+MAX(_xlfn.CHOOSECOLS(_xlfn._xlws.FILTER($I$4:$AT$335,$K$4:$K$335=AW53),36))))))</f>
        <v>0</v>
      </c>
      <c r="BV53" s="158" t="str" cm="1">
        <f t="array" ref="BV53">IF(ISBLANK(AW53),"0",IF($AZ53&lt;2,"0",_xlfn.CEILING.MATH(AY53/الفرضيات!$H$4*(1+MAX(_xlfn.CHOOSECOLS(_xlfn._xlws.FILTER($I$4:$AT$335,$K$4:$K$335=AW53),36))))))</f>
        <v>0</v>
      </c>
      <c r="BW53" s="158" t="str">
        <f>IF(ISBLANK(L53),"0",IF(S53&lt;3,"0",(V53*(R53-AG53)/الفرضيات!$H$2*(1+AR53))))</f>
        <v>0</v>
      </c>
      <c r="BX53" s="158" t="str">
        <f t="shared" si="11"/>
        <v>0</v>
      </c>
      <c r="BY53" s="158" t="str">
        <f t="shared" si="12"/>
        <v>0</v>
      </c>
      <c r="BZ53" s="158" t="str">
        <f t="shared" si="13"/>
        <v>0</v>
      </c>
      <c r="CA53" s="158" t="str">
        <f t="shared" si="14"/>
        <v>0</v>
      </c>
      <c r="CB53" s="158" t="str">
        <f t="shared" si="15"/>
        <v>0</v>
      </c>
      <c r="CC53" s="158" t="str" cm="1">
        <f t="array" ref="CC53">IF(ISBLANK(AW53),"0",IF($AZ53&lt;3,"0",_xlfn.CEILING.MATH(AX53/الفرضيات!$H$3*(1+MAX(_xlfn.CHOOSECOLS(_xlfn._xlws.FILTER($I$4:$AT$335,$K$4:$K$335=AW53),36))))))</f>
        <v>0</v>
      </c>
      <c r="CD53" s="158" t="str" cm="1">
        <f t="array" ref="CD53">IF(ISBLANK(AW53),"0",IF($AZ53&lt;3,"0",_xlfn.CEILING.MATH(AY53/الفرضيات!$H$4*(1+MAX(_xlfn.CHOOSECOLS(_xlfn._xlws.FILTER($I$4:$AT$335,$K$4:$K$335=AW53),36))))))</f>
        <v>0</v>
      </c>
      <c r="CE53" s="158">
        <f>IFERROR(MAX(0,((BG53+BO53+BW53)*(1+AS53+AR53)+(BH53+BI53+BJ53+BL53+BP53+BQ53+BR53+BT53+BX53+BY53+BZ53+CB53)*(1+AS53))*(1+ VLOOKUP(AQ53,الفرضيات!$N$1:$O$11,2,0))-AH53),0)</f>
        <v>0</v>
      </c>
      <c r="CF53" s="158">
        <f t="shared" si="16"/>
        <v>0</v>
      </c>
      <c r="CG53" s="158" cm="1">
        <f t="array" ref="CG53">IFERROR(MAX(0,MAX(BM53,BU53,CC53)*(1+VLOOKUP(MAX(_xlfn.CHOOSECOLS(_xlfn._xlws.FILTER($I$4:$AT$335,$K$4:$K$335=AW53),35)),الفرضيات!$N$2:$O$11,2,0))-BA53),0)</f>
        <v>0</v>
      </c>
      <c r="CH53" s="158" cm="1">
        <f t="array" ref="CH53">IFERROR(MAX(0,MAX(BN53,BV53,CD53)*(1+VLOOKUP(MAX(_xlfn.CHOOSECOLS(_xlfn._xlws.FILTER($I$4:$AT$335,$K$4:$K$335=AW53),35)),الفرضيات!$N$2:$O$11,2,0))-BB53),0)</f>
        <v>0</v>
      </c>
    </row>
    <row r="54" spans="2:86" ht="24.75" thickBot="1" x14ac:dyDescent="0.3">
      <c r="I54" s="10"/>
      <c r="J54" s="10"/>
      <c r="K54" s="10"/>
      <c r="L54" s="10"/>
      <c r="M54" s="10"/>
      <c r="N54" s="10"/>
      <c r="O54" s="10"/>
      <c r="P54" s="10"/>
      <c r="Q54" s="10"/>
      <c r="R54" s="10"/>
      <c r="S54" s="10"/>
      <c r="T54" s="114"/>
      <c r="U54" s="114"/>
      <c r="V54" s="114"/>
      <c r="W54" s="10"/>
      <c r="X54" s="10"/>
      <c r="Y54" s="10"/>
      <c r="Z54" s="10"/>
      <c r="AA54" s="10"/>
      <c r="AB54" s="10"/>
      <c r="AC54" s="10"/>
      <c r="AD54" s="10"/>
      <c r="AE54" s="10"/>
      <c r="AF54" s="10"/>
      <c r="AG54" s="10"/>
      <c r="AH54" s="10"/>
      <c r="AI54" s="10"/>
      <c r="AJ54" s="10"/>
      <c r="AK54" s="10"/>
      <c r="AL54" s="10"/>
      <c r="AM54" s="10"/>
      <c r="AN54" s="10"/>
      <c r="AO54" s="10"/>
      <c r="AP54" s="10"/>
      <c r="AQ54" s="111" t="str">
        <f t="shared" si="0"/>
        <v/>
      </c>
      <c r="AR54" s="114" t="str">
        <f>IF(AQ54="","",(LOOKUP(SUM(N54:O54),الفرضيات!$R$2:$R$9, الفرضيات!$S$2:$S$9)))</f>
        <v/>
      </c>
      <c r="AS54" s="114" t="str">
        <f>IF(ISBLANK(L54),"",الفرضيات!$L$2)</f>
        <v/>
      </c>
      <c r="AT54" s="10"/>
      <c r="AU54" s="142"/>
      <c r="AV54" s="10"/>
      <c r="AW54" s="10"/>
      <c r="AX54" s="10"/>
      <c r="AY54" s="10"/>
      <c r="AZ54" s="10"/>
      <c r="BA54" s="10"/>
      <c r="BB54" s="10"/>
      <c r="BC54" s="10"/>
      <c r="BD54" s="10"/>
      <c r="BE54" s="10"/>
      <c r="BF54" s="142"/>
      <c r="BG54" s="158" t="str">
        <f>IF(ISBLANK(L54),"0",T54*(R54-AG54)/الفرضيات!$H$2*(1+AR54))</f>
        <v>0</v>
      </c>
      <c r="BH54" s="158" t="str">
        <f t="shared" si="1"/>
        <v>0</v>
      </c>
      <c r="BI54" s="158" t="str">
        <f t="shared" si="2"/>
        <v>0</v>
      </c>
      <c r="BJ54" s="158" t="str">
        <f t="shared" si="3"/>
        <v>0</v>
      </c>
      <c r="BK54" s="158" t="str">
        <f t="shared" si="4"/>
        <v>0</v>
      </c>
      <c r="BL54" s="158" t="str">
        <f t="shared" si="5"/>
        <v>0</v>
      </c>
      <c r="BM54" s="158" t="str" cm="1">
        <f t="array" ref="BM54">IF(ISBLANK(AW54),"0",_xlfn.CEILING.MATH(AX54/الفرضيات!$H$3*(1+MAX(_xlfn.CHOOSECOLS(_xlfn._xlws.FILTER($I$4:$AT$335,$K$4:$K$335=AW54),36)))))</f>
        <v>0</v>
      </c>
      <c r="BN54" s="158" t="str" cm="1">
        <f t="array" ref="BN54">IF(ISBLANK(AW54),"0",_xlfn.CEILING.MATH(AY54/الفرضيات!$H$4*(1+MAX(_xlfn.CHOOSECOLS(_xlfn._xlws.FILTER($I$4:$AT$335,$K$4:$K$335=AW54),36)))))</f>
        <v>0</v>
      </c>
      <c r="BO54" s="158" t="str">
        <f>IF(ISBLANK(L54),"0",IF(S54&lt;2,"0",(U54*(R54-AG54)/الفرضيات!$H$2*(1+AR54))))</f>
        <v>0</v>
      </c>
      <c r="BP54" s="158" t="str">
        <f t="shared" si="6"/>
        <v>0</v>
      </c>
      <c r="BQ54" s="158" t="str">
        <f t="shared" si="7"/>
        <v>0</v>
      </c>
      <c r="BR54" s="158" t="str">
        <f t="shared" si="8"/>
        <v>0</v>
      </c>
      <c r="BS54" s="158" t="str">
        <f t="shared" si="9"/>
        <v>0</v>
      </c>
      <c r="BT54" s="158" t="str">
        <f t="shared" si="10"/>
        <v>0</v>
      </c>
      <c r="BU54" s="158" t="str" cm="1">
        <f t="array" ref="BU54">IF(ISBLANK(AW54),"0",IF($AZ54&lt;2,"0",_xlfn.CEILING.MATH(AX54/الفرضيات!$H$3*(1+MAX(_xlfn.CHOOSECOLS(_xlfn._xlws.FILTER($I$4:$AT$335,$K$4:$K$335=AW54),36))))))</f>
        <v>0</v>
      </c>
      <c r="BV54" s="158" t="str" cm="1">
        <f t="array" ref="BV54">IF(ISBLANK(AW54),"0",IF($AZ54&lt;2,"0",_xlfn.CEILING.MATH(AY54/الفرضيات!$H$4*(1+MAX(_xlfn.CHOOSECOLS(_xlfn._xlws.FILTER($I$4:$AT$335,$K$4:$K$335=AW54),36))))))</f>
        <v>0</v>
      </c>
      <c r="BW54" s="158" t="str">
        <f>IF(ISBLANK(L54),"0",IF(S54&lt;3,"0",(V54*(R54-AG54)/الفرضيات!$H$2*(1+AR54))))</f>
        <v>0</v>
      </c>
      <c r="BX54" s="158" t="str">
        <f t="shared" si="11"/>
        <v>0</v>
      </c>
      <c r="BY54" s="158" t="str">
        <f t="shared" si="12"/>
        <v>0</v>
      </c>
      <c r="BZ54" s="158" t="str">
        <f t="shared" si="13"/>
        <v>0</v>
      </c>
      <c r="CA54" s="158" t="str">
        <f t="shared" si="14"/>
        <v>0</v>
      </c>
      <c r="CB54" s="158" t="str">
        <f t="shared" si="15"/>
        <v>0</v>
      </c>
      <c r="CC54" s="158" t="str" cm="1">
        <f t="array" ref="CC54">IF(ISBLANK(AW54),"0",IF($AZ54&lt;3,"0",_xlfn.CEILING.MATH(AX54/الفرضيات!$H$3*(1+MAX(_xlfn.CHOOSECOLS(_xlfn._xlws.FILTER($I$4:$AT$335,$K$4:$K$335=AW54),36))))))</f>
        <v>0</v>
      </c>
      <c r="CD54" s="158" t="str" cm="1">
        <f t="array" ref="CD54">IF(ISBLANK(AW54),"0",IF($AZ54&lt;3,"0",_xlfn.CEILING.MATH(AY54/الفرضيات!$H$4*(1+MAX(_xlfn.CHOOSECOLS(_xlfn._xlws.FILTER($I$4:$AT$335,$K$4:$K$335=AW54),36))))))</f>
        <v>0</v>
      </c>
      <c r="CE54" s="158">
        <f>IFERROR(MAX(0,((BG54+BO54+BW54)*(1+AS54+AR54)+(BH54+BI54+BJ54+BL54+BP54+BQ54+BR54+BT54+BX54+BY54+BZ54+CB54)*(1+AS54))*(1+ VLOOKUP(AQ54,الفرضيات!$N$1:$O$11,2,0))-AH54),0)</f>
        <v>0</v>
      </c>
      <c r="CF54" s="158">
        <f t="shared" si="16"/>
        <v>0</v>
      </c>
      <c r="CG54" s="158" cm="1">
        <f t="array" ref="CG54">IFERROR(MAX(0,MAX(BM54,BU54,CC54)*(1+VLOOKUP(MAX(_xlfn.CHOOSECOLS(_xlfn._xlws.FILTER($I$4:$AT$335,$K$4:$K$335=AW54),35)),الفرضيات!$N$2:$O$11,2,0))-BA54),0)</f>
        <v>0</v>
      </c>
      <c r="CH54" s="158" cm="1">
        <f t="array" ref="CH54">IFERROR(MAX(0,MAX(BN54,BV54,CD54)*(1+VLOOKUP(MAX(_xlfn.CHOOSECOLS(_xlfn._xlws.FILTER($I$4:$AT$335,$K$4:$K$335=AW54),35)),الفرضيات!$N$2:$O$11,2,0))-BB54),0)</f>
        <v>0</v>
      </c>
    </row>
    <row r="55" spans="2:86" ht="24.75" thickBot="1" x14ac:dyDescent="0.3">
      <c r="I55" s="10"/>
      <c r="J55" s="10"/>
      <c r="K55" s="10"/>
      <c r="L55" s="10"/>
      <c r="M55" s="10"/>
      <c r="N55" s="10"/>
      <c r="O55" s="10"/>
      <c r="P55" s="10"/>
      <c r="Q55" s="10"/>
      <c r="R55" s="10"/>
      <c r="S55" s="10"/>
      <c r="T55" s="114"/>
      <c r="U55" s="114"/>
      <c r="V55" s="114"/>
      <c r="W55" s="10"/>
      <c r="X55" s="10"/>
      <c r="Y55" s="10"/>
      <c r="Z55" s="10"/>
      <c r="AA55" s="10"/>
      <c r="AB55" s="10"/>
      <c r="AC55" s="10"/>
      <c r="AD55" s="10"/>
      <c r="AE55" s="10"/>
      <c r="AF55" s="10"/>
      <c r="AG55" s="10"/>
      <c r="AH55" s="10"/>
      <c r="AI55" s="10"/>
      <c r="AJ55" s="10"/>
      <c r="AK55" s="10"/>
      <c r="AL55" s="10"/>
      <c r="AM55" s="10"/>
      <c r="AN55" s="10"/>
      <c r="AO55" s="10"/>
      <c r="AP55" s="10"/>
      <c r="AQ55" s="111" t="str">
        <f t="shared" si="0"/>
        <v/>
      </c>
      <c r="AR55" s="114" t="str">
        <f>IF(AQ55="","",(LOOKUP(SUM(N55:O55),الفرضيات!$R$2:$R$9, الفرضيات!$S$2:$S$9)))</f>
        <v/>
      </c>
      <c r="AS55" s="114" t="str">
        <f>IF(ISBLANK(L55),"",الفرضيات!$L$2)</f>
        <v/>
      </c>
      <c r="AT55" s="10"/>
      <c r="AU55" s="142"/>
      <c r="AV55" s="10"/>
      <c r="AW55" s="10"/>
      <c r="AX55" s="10"/>
      <c r="AY55" s="10"/>
      <c r="AZ55" s="10"/>
      <c r="BA55" s="10"/>
      <c r="BB55" s="10"/>
      <c r="BC55" s="10"/>
      <c r="BD55" s="10"/>
      <c r="BE55" s="10"/>
      <c r="BF55" s="142"/>
      <c r="BG55" s="158" t="str">
        <f>IF(ISBLANK(L55),"0",T55*(R55-AG55)/الفرضيات!$H$2*(1+AR55))</f>
        <v>0</v>
      </c>
      <c r="BH55" s="158" t="str">
        <f t="shared" si="1"/>
        <v>0</v>
      </c>
      <c r="BI55" s="158" t="str">
        <f t="shared" si="2"/>
        <v>0</v>
      </c>
      <c r="BJ55" s="158" t="str">
        <f t="shared" si="3"/>
        <v>0</v>
      </c>
      <c r="BK55" s="158" t="str">
        <f t="shared" si="4"/>
        <v>0</v>
      </c>
      <c r="BL55" s="158" t="str">
        <f t="shared" si="5"/>
        <v>0</v>
      </c>
      <c r="BM55" s="158" t="str" cm="1">
        <f t="array" ref="BM55">IF(ISBLANK(AW55),"0",_xlfn.CEILING.MATH(AX55/الفرضيات!$H$3*(1+MAX(_xlfn.CHOOSECOLS(_xlfn._xlws.FILTER($I$4:$AT$335,$K$4:$K$335=AW55),36)))))</f>
        <v>0</v>
      </c>
      <c r="BN55" s="158" t="str" cm="1">
        <f t="array" ref="BN55">IF(ISBLANK(AW55),"0",_xlfn.CEILING.MATH(AY55/الفرضيات!$H$4*(1+MAX(_xlfn.CHOOSECOLS(_xlfn._xlws.FILTER($I$4:$AT$335,$K$4:$K$335=AW55),36)))))</f>
        <v>0</v>
      </c>
      <c r="BO55" s="158" t="str">
        <f>IF(ISBLANK(L55),"0",IF(S55&lt;2,"0",(U55*(R55-AG55)/الفرضيات!$H$2*(1+AR55))))</f>
        <v>0</v>
      </c>
      <c r="BP55" s="158" t="str">
        <f t="shared" si="6"/>
        <v>0</v>
      </c>
      <c r="BQ55" s="158" t="str">
        <f t="shared" si="7"/>
        <v>0</v>
      </c>
      <c r="BR55" s="158" t="str">
        <f t="shared" si="8"/>
        <v>0</v>
      </c>
      <c r="BS55" s="158" t="str">
        <f t="shared" si="9"/>
        <v>0</v>
      </c>
      <c r="BT55" s="158" t="str">
        <f t="shared" si="10"/>
        <v>0</v>
      </c>
      <c r="BU55" s="158" t="str" cm="1">
        <f t="array" ref="BU55">IF(ISBLANK(AW55),"0",IF($AZ55&lt;2,"0",_xlfn.CEILING.MATH(AX55/الفرضيات!$H$3*(1+MAX(_xlfn.CHOOSECOLS(_xlfn._xlws.FILTER($I$4:$AT$335,$K$4:$K$335=AW55),36))))))</f>
        <v>0</v>
      </c>
      <c r="BV55" s="158" t="str" cm="1">
        <f t="array" ref="BV55">IF(ISBLANK(AW55),"0",IF($AZ55&lt;2,"0",_xlfn.CEILING.MATH(AY55/الفرضيات!$H$4*(1+MAX(_xlfn.CHOOSECOLS(_xlfn._xlws.FILTER($I$4:$AT$335,$K$4:$K$335=AW55),36))))))</f>
        <v>0</v>
      </c>
      <c r="BW55" s="158" t="str">
        <f>IF(ISBLANK(L55),"0",IF(S55&lt;3,"0",(V55*(R55-AG55)/الفرضيات!$H$2*(1+AR55))))</f>
        <v>0</v>
      </c>
      <c r="BX55" s="158" t="str">
        <f t="shared" si="11"/>
        <v>0</v>
      </c>
      <c r="BY55" s="158" t="str">
        <f t="shared" si="12"/>
        <v>0</v>
      </c>
      <c r="BZ55" s="158" t="str">
        <f t="shared" si="13"/>
        <v>0</v>
      </c>
      <c r="CA55" s="158" t="str">
        <f t="shared" si="14"/>
        <v>0</v>
      </c>
      <c r="CB55" s="158" t="str">
        <f t="shared" si="15"/>
        <v>0</v>
      </c>
      <c r="CC55" s="158" t="str" cm="1">
        <f t="array" ref="CC55">IF(ISBLANK(AW55),"0",IF($AZ55&lt;3,"0",_xlfn.CEILING.MATH(AX55/الفرضيات!$H$3*(1+MAX(_xlfn.CHOOSECOLS(_xlfn._xlws.FILTER($I$4:$AT$335,$K$4:$K$335=AW55),36))))))</f>
        <v>0</v>
      </c>
      <c r="CD55" s="158" t="str" cm="1">
        <f t="array" ref="CD55">IF(ISBLANK(AW55),"0",IF($AZ55&lt;3,"0",_xlfn.CEILING.MATH(AY55/الفرضيات!$H$4*(1+MAX(_xlfn.CHOOSECOLS(_xlfn._xlws.FILTER($I$4:$AT$335,$K$4:$K$335=AW55),36))))))</f>
        <v>0</v>
      </c>
      <c r="CE55" s="158">
        <f>IFERROR(MAX(0,((BG55+BO55+BW55)*(1+AS55+AR55)+(BH55+BI55+BJ55+BL55+BP55+BQ55+BR55+BT55+BX55+BY55+BZ55+CB55)*(1+AS55))*(1+ VLOOKUP(AQ55,الفرضيات!$N$1:$O$11,2,0))-AH55),0)</f>
        <v>0</v>
      </c>
      <c r="CF55" s="158">
        <f t="shared" si="16"/>
        <v>0</v>
      </c>
      <c r="CG55" s="158" cm="1">
        <f t="array" ref="CG55">IFERROR(MAX(0,MAX(BM55,BU55,CC55)*(1+VLOOKUP(MAX(_xlfn.CHOOSECOLS(_xlfn._xlws.FILTER($I$4:$AT$335,$K$4:$K$335=AW55),35)),الفرضيات!$N$2:$O$11,2,0))-BA55),0)</f>
        <v>0</v>
      </c>
      <c r="CH55" s="158" cm="1">
        <f t="array" ref="CH55">IFERROR(MAX(0,MAX(BN55,BV55,CD55)*(1+VLOOKUP(MAX(_xlfn.CHOOSECOLS(_xlfn._xlws.FILTER($I$4:$AT$335,$K$4:$K$335=AW55),35)),الفرضيات!$N$2:$O$11,2,0))-BB55),0)</f>
        <v>0</v>
      </c>
    </row>
    <row r="56" spans="2:86" ht="24.75" thickBot="1" x14ac:dyDescent="0.3">
      <c r="I56" s="10"/>
      <c r="J56" s="10"/>
      <c r="K56" s="10"/>
      <c r="L56" s="10"/>
      <c r="M56" s="10"/>
      <c r="N56" s="10"/>
      <c r="O56" s="10"/>
      <c r="P56" s="10"/>
      <c r="Q56" s="10"/>
      <c r="R56" s="10"/>
      <c r="S56" s="10"/>
      <c r="T56" s="114"/>
      <c r="U56" s="114"/>
      <c r="V56" s="114"/>
      <c r="W56" s="10"/>
      <c r="X56" s="10"/>
      <c r="Y56" s="10"/>
      <c r="Z56" s="10"/>
      <c r="AA56" s="10"/>
      <c r="AB56" s="10"/>
      <c r="AC56" s="10"/>
      <c r="AD56" s="10"/>
      <c r="AE56" s="10"/>
      <c r="AF56" s="10"/>
      <c r="AG56" s="10"/>
      <c r="AH56" s="10"/>
      <c r="AI56" s="10"/>
      <c r="AJ56" s="10"/>
      <c r="AK56" s="10"/>
      <c r="AL56" s="10"/>
      <c r="AM56" s="10"/>
      <c r="AN56" s="10"/>
      <c r="AO56" s="10"/>
      <c r="AP56" s="10"/>
      <c r="AQ56" s="111" t="str">
        <f t="shared" si="0"/>
        <v/>
      </c>
      <c r="AR56" s="114" t="str">
        <f>IF(AQ56="","",(LOOKUP(SUM(N56:O56),الفرضيات!$R$2:$R$9, الفرضيات!$S$2:$S$9)))</f>
        <v/>
      </c>
      <c r="AS56" s="114" t="str">
        <f>IF(ISBLANK(L56),"",الفرضيات!$L$2)</f>
        <v/>
      </c>
      <c r="AT56" s="10"/>
      <c r="AU56" s="142"/>
      <c r="AV56" s="10"/>
      <c r="AW56" s="10"/>
      <c r="AX56" s="10"/>
      <c r="AY56" s="10"/>
      <c r="AZ56" s="10"/>
      <c r="BA56" s="10"/>
      <c r="BB56" s="10"/>
      <c r="BC56" s="10"/>
      <c r="BD56" s="10"/>
      <c r="BE56" s="10"/>
      <c r="BF56" s="142"/>
      <c r="BG56" s="158" t="str">
        <f>IF(ISBLANK(L56),"0",T56*(R56-AG56)/الفرضيات!$H$2*(1+AR56))</f>
        <v>0</v>
      </c>
      <c r="BH56" s="158" t="str">
        <f t="shared" si="1"/>
        <v>0</v>
      </c>
      <c r="BI56" s="158" t="str">
        <f t="shared" si="2"/>
        <v>0</v>
      </c>
      <c r="BJ56" s="158" t="str">
        <f t="shared" si="3"/>
        <v>0</v>
      </c>
      <c r="BK56" s="158" t="str">
        <f t="shared" si="4"/>
        <v>0</v>
      </c>
      <c r="BL56" s="158" t="str">
        <f t="shared" si="5"/>
        <v>0</v>
      </c>
      <c r="BM56" s="158" t="str" cm="1">
        <f t="array" ref="BM56">IF(ISBLANK(AW56),"0",_xlfn.CEILING.MATH(AX56/الفرضيات!$H$3*(1+MAX(_xlfn.CHOOSECOLS(_xlfn._xlws.FILTER($I$4:$AT$335,$K$4:$K$335=AW56),36)))))</f>
        <v>0</v>
      </c>
      <c r="BN56" s="158" t="str" cm="1">
        <f t="array" ref="BN56">IF(ISBLANK(AW56),"0",_xlfn.CEILING.MATH(AY56/الفرضيات!$H$4*(1+MAX(_xlfn.CHOOSECOLS(_xlfn._xlws.FILTER($I$4:$AT$335,$K$4:$K$335=AW56),36)))))</f>
        <v>0</v>
      </c>
      <c r="BO56" s="158" t="str">
        <f>IF(ISBLANK(L56),"0",IF(S56&lt;2,"0",(U56*(R56-AG56)/الفرضيات!$H$2*(1+AR56))))</f>
        <v>0</v>
      </c>
      <c r="BP56" s="158" t="str">
        <f t="shared" si="6"/>
        <v>0</v>
      </c>
      <c r="BQ56" s="158" t="str">
        <f t="shared" si="7"/>
        <v>0</v>
      </c>
      <c r="BR56" s="158" t="str">
        <f t="shared" si="8"/>
        <v>0</v>
      </c>
      <c r="BS56" s="158" t="str">
        <f t="shared" si="9"/>
        <v>0</v>
      </c>
      <c r="BT56" s="158" t="str">
        <f t="shared" si="10"/>
        <v>0</v>
      </c>
      <c r="BU56" s="158" t="str" cm="1">
        <f t="array" ref="BU56">IF(ISBLANK(AW56),"0",IF($AZ56&lt;2,"0",_xlfn.CEILING.MATH(AX56/الفرضيات!$H$3*(1+MAX(_xlfn.CHOOSECOLS(_xlfn._xlws.FILTER($I$4:$AT$335,$K$4:$K$335=AW56),36))))))</f>
        <v>0</v>
      </c>
      <c r="BV56" s="158" t="str" cm="1">
        <f t="array" ref="BV56">IF(ISBLANK(AW56),"0",IF($AZ56&lt;2,"0",_xlfn.CEILING.MATH(AY56/الفرضيات!$H$4*(1+MAX(_xlfn.CHOOSECOLS(_xlfn._xlws.FILTER($I$4:$AT$335,$K$4:$K$335=AW56),36))))))</f>
        <v>0</v>
      </c>
      <c r="BW56" s="158" t="str">
        <f>IF(ISBLANK(L56),"0",IF(S56&lt;3,"0",(V56*(R56-AG56)/الفرضيات!$H$2*(1+AR56))))</f>
        <v>0</v>
      </c>
      <c r="BX56" s="158" t="str">
        <f t="shared" si="11"/>
        <v>0</v>
      </c>
      <c r="BY56" s="158" t="str">
        <f t="shared" si="12"/>
        <v>0</v>
      </c>
      <c r="BZ56" s="158" t="str">
        <f t="shared" si="13"/>
        <v>0</v>
      </c>
      <c r="CA56" s="158" t="str">
        <f t="shared" si="14"/>
        <v>0</v>
      </c>
      <c r="CB56" s="158" t="str">
        <f t="shared" si="15"/>
        <v>0</v>
      </c>
      <c r="CC56" s="158" t="str" cm="1">
        <f t="array" ref="CC56">IF(ISBLANK(AW56),"0",IF($AZ56&lt;3,"0",_xlfn.CEILING.MATH(AX56/الفرضيات!$H$3*(1+MAX(_xlfn.CHOOSECOLS(_xlfn._xlws.FILTER($I$4:$AT$335,$K$4:$K$335=AW56),36))))))</f>
        <v>0</v>
      </c>
      <c r="CD56" s="158" t="str" cm="1">
        <f t="array" ref="CD56">IF(ISBLANK(AW56),"0",IF($AZ56&lt;3,"0",_xlfn.CEILING.MATH(AY56/الفرضيات!$H$4*(1+MAX(_xlfn.CHOOSECOLS(_xlfn._xlws.FILTER($I$4:$AT$335,$K$4:$K$335=AW56),36))))))</f>
        <v>0</v>
      </c>
      <c r="CE56" s="158">
        <f>IFERROR(MAX(0,((BG56+BO56+BW56)*(1+AS56+AR56)+(BH56+BI56+BJ56+BL56+BP56+BQ56+BR56+BT56+BX56+BY56+BZ56+CB56)*(1+AS56))*(1+ VLOOKUP(AQ56,الفرضيات!$N$1:$O$11,2,0))-AH56),0)</f>
        <v>0</v>
      </c>
      <c r="CF56" s="158">
        <f t="shared" si="16"/>
        <v>0</v>
      </c>
      <c r="CG56" s="158" cm="1">
        <f t="array" ref="CG56">IFERROR(MAX(0,MAX(BM56,BU56,CC56)*(1+VLOOKUP(MAX(_xlfn.CHOOSECOLS(_xlfn._xlws.FILTER($I$4:$AT$335,$K$4:$K$335=AW56),35)),الفرضيات!$N$2:$O$11,2,0))-BA56),0)</f>
        <v>0</v>
      </c>
      <c r="CH56" s="158" cm="1">
        <f t="array" ref="CH56">IFERROR(MAX(0,MAX(BN56,BV56,CD56)*(1+VLOOKUP(MAX(_xlfn.CHOOSECOLS(_xlfn._xlws.FILTER($I$4:$AT$335,$K$4:$K$335=AW56),35)),الفرضيات!$N$2:$O$11,2,0))-BB56),0)</f>
        <v>0</v>
      </c>
    </row>
    <row r="57" spans="2:86" ht="24.75" thickBot="1" x14ac:dyDescent="0.3">
      <c r="I57" s="10"/>
      <c r="J57" s="10"/>
      <c r="K57" s="10"/>
      <c r="L57" s="10"/>
      <c r="M57" s="10"/>
      <c r="N57" s="10"/>
      <c r="O57" s="10"/>
      <c r="P57" s="10"/>
      <c r="Q57" s="10"/>
      <c r="R57" s="10"/>
      <c r="S57" s="10"/>
      <c r="T57" s="114"/>
      <c r="U57" s="114"/>
      <c r="V57" s="114"/>
      <c r="W57" s="10"/>
      <c r="X57" s="10"/>
      <c r="Y57" s="10"/>
      <c r="Z57" s="10"/>
      <c r="AA57" s="10"/>
      <c r="AB57" s="10"/>
      <c r="AC57" s="10"/>
      <c r="AD57" s="10"/>
      <c r="AE57" s="10"/>
      <c r="AF57" s="10"/>
      <c r="AG57" s="10"/>
      <c r="AH57" s="10"/>
      <c r="AI57" s="10"/>
      <c r="AJ57" s="10"/>
      <c r="AK57" s="10"/>
      <c r="AL57" s="10"/>
      <c r="AM57" s="10"/>
      <c r="AN57" s="10"/>
      <c r="AO57" s="10"/>
      <c r="AP57" s="10"/>
      <c r="AQ57" s="111" t="str">
        <f t="shared" si="0"/>
        <v/>
      </c>
      <c r="AR57" s="114" t="str">
        <f>IF(AQ57="","",(LOOKUP(SUM(N57:O57),الفرضيات!$R$2:$R$9, الفرضيات!$S$2:$S$9)))</f>
        <v/>
      </c>
      <c r="AS57" s="114" t="str">
        <f>IF(ISBLANK(L57),"",الفرضيات!$L$2)</f>
        <v/>
      </c>
      <c r="AT57" s="10"/>
      <c r="AU57" s="142"/>
      <c r="AV57" s="10"/>
      <c r="AW57" s="10"/>
      <c r="AX57" s="10"/>
      <c r="AY57" s="10"/>
      <c r="AZ57" s="10"/>
      <c r="BA57" s="10"/>
      <c r="BB57" s="10"/>
      <c r="BC57" s="10"/>
      <c r="BD57" s="10"/>
      <c r="BE57" s="10"/>
      <c r="BF57" s="142"/>
      <c r="BG57" s="158" t="str">
        <f>IF(ISBLANK(L57),"0",T57*(R57-AG57)/الفرضيات!$H$2*(1+AR57))</f>
        <v>0</v>
      </c>
      <c r="BH57" s="158" t="str">
        <f t="shared" si="1"/>
        <v>0</v>
      </c>
      <c r="BI57" s="158" t="str">
        <f t="shared" si="2"/>
        <v>0</v>
      </c>
      <c r="BJ57" s="158" t="str">
        <f t="shared" si="3"/>
        <v>0</v>
      </c>
      <c r="BK57" s="158" t="str">
        <f t="shared" si="4"/>
        <v>0</v>
      </c>
      <c r="BL57" s="158" t="str">
        <f t="shared" si="5"/>
        <v>0</v>
      </c>
      <c r="BM57" s="158" t="str" cm="1">
        <f t="array" ref="BM57">IF(ISBLANK(AW57),"0",_xlfn.CEILING.MATH(AX57/الفرضيات!$H$3*(1+MAX(_xlfn.CHOOSECOLS(_xlfn._xlws.FILTER($I$4:$AT$335,$K$4:$K$335=AW57),36)))))</f>
        <v>0</v>
      </c>
      <c r="BN57" s="158" t="str" cm="1">
        <f t="array" ref="BN57">IF(ISBLANK(AW57),"0",_xlfn.CEILING.MATH(AY57/الفرضيات!$H$4*(1+MAX(_xlfn.CHOOSECOLS(_xlfn._xlws.FILTER($I$4:$AT$335,$K$4:$K$335=AW57),36)))))</f>
        <v>0</v>
      </c>
      <c r="BO57" s="158" t="str">
        <f>IF(ISBLANK(L57),"0",IF(S57&lt;2,"0",(U57*(R57-AG57)/الفرضيات!$H$2*(1+AR57))))</f>
        <v>0</v>
      </c>
      <c r="BP57" s="158" t="str">
        <f t="shared" si="6"/>
        <v>0</v>
      </c>
      <c r="BQ57" s="158" t="str">
        <f t="shared" si="7"/>
        <v>0</v>
      </c>
      <c r="BR57" s="158" t="str">
        <f t="shared" si="8"/>
        <v>0</v>
      </c>
      <c r="BS57" s="158" t="str">
        <f t="shared" si="9"/>
        <v>0</v>
      </c>
      <c r="BT57" s="158" t="str">
        <f t="shared" si="10"/>
        <v>0</v>
      </c>
      <c r="BU57" s="158" t="str" cm="1">
        <f t="array" ref="BU57">IF(ISBLANK(AW57),"0",IF($AZ57&lt;2,"0",_xlfn.CEILING.MATH(AX57/الفرضيات!$H$3*(1+MAX(_xlfn.CHOOSECOLS(_xlfn._xlws.FILTER($I$4:$AT$335,$K$4:$K$335=AW57),36))))))</f>
        <v>0</v>
      </c>
      <c r="BV57" s="158" t="str" cm="1">
        <f t="array" ref="BV57">IF(ISBLANK(AW57),"0",IF($AZ57&lt;2,"0",_xlfn.CEILING.MATH(AY57/الفرضيات!$H$4*(1+MAX(_xlfn.CHOOSECOLS(_xlfn._xlws.FILTER($I$4:$AT$335,$K$4:$K$335=AW57),36))))))</f>
        <v>0</v>
      </c>
      <c r="BW57" s="158" t="str">
        <f>IF(ISBLANK(L57),"0",IF(S57&lt;3,"0",(V57*(R57-AG57)/الفرضيات!$H$2*(1+AR57))))</f>
        <v>0</v>
      </c>
      <c r="BX57" s="158" t="str">
        <f t="shared" si="11"/>
        <v>0</v>
      </c>
      <c r="BY57" s="158" t="str">
        <f t="shared" si="12"/>
        <v>0</v>
      </c>
      <c r="BZ57" s="158" t="str">
        <f t="shared" si="13"/>
        <v>0</v>
      </c>
      <c r="CA57" s="158" t="str">
        <f t="shared" si="14"/>
        <v>0</v>
      </c>
      <c r="CB57" s="158" t="str">
        <f t="shared" si="15"/>
        <v>0</v>
      </c>
      <c r="CC57" s="158" t="str" cm="1">
        <f t="array" ref="CC57">IF(ISBLANK(AW57),"0",IF($AZ57&lt;3,"0",_xlfn.CEILING.MATH(AX57/الفرضيات!$H$3*(1+MAX(_xlfn.CHOOSECOLS(_xlfn._xlws.FILTER($I$4:$AT$335,$K$4:$K$335=AW57),36))))))</f>
        <v>0</v>
      </c>
      <c r="CD57" s="158" t="str" cm="1">
        <f t="array" ref="CD57">IF(ISBLANK(AW57),"0",IF($AZ57&lt;3,"0",_xlfn.CEILING.MATH(AY57/الفرضيات!$H$4*(1+MAX(_xlfn.CHOOSECOLS(_xlfn._xlws.FILTER($I$4:$AT$335,$K$4:$K$335=AW57),36))))))</f>
        <v>0</v>
      </c>
      <c r="CE57" s="158">
        <f>IFERROR(MAX(0,((BG57+BO57+BW57)*(1+AS57+AR57)+(BH57+BI57+BJ57+BL57+BP57+BQ57+BR57+BT57+BX57+BY57+BZ57+CB57)*(1+AS57))*(1+ VLOOKUP(AQ57,الفرضيات!$N$1:$O$11,2,0))-AH57),0)</f>
        <v>0</v>
      </c>
      <c r="CF57" s="158">
        <f t="shared" si="16"/>
        <v>0</v>
      </c>
      <c r="CG57" s="158" cm="1">
        <f t="array" ref="CG57">IFERROR(MAX(0,MAX(BM57,BU57,CC57)*(1+VLOOKUP(MAX(_xlfn.CHOOSECOLS(_xlfn._xlws.FILTER($I$4:$AT$335,$K$4:$K$335=AW57),35)),الفرضيات!$N$2:$O$11,2,0))-BA57),0)</f>
        <v>0</v>
      </c>
      <c r="CH57" s="158" cm="1">
        <f t="array" ref="CH57">IFERROR(MAX(0,MAX(BN57,BV57,CD57)*(1+VLOOKUP(MAX(_xlfn.CHOOSECOLS(_xlfn._xlws.FILTER($I$4:$AT$335,$K$4:$K$335=AW57),35)),الفرضيات!$N$2:$O$11,2,0))-BB57),0)</f>
        <v>0</v>
      </c>
    </row>
    <row r="58" spans="2:86" ht="24.75" thickBot="1" x14ac:dyDescent="0.3">
      <c r="I58" s="10"/>
      <c r="J58" s="10"/>
      <c r="K58" s="10"/>
      <c r="L58" s="10"/>
      <c r="M58" s="10"/>
      <c r="N58" s="10"/>
      <c r="O58" s="10"/>
      <c r="P58" s="10"/>
      <c r="Q58" s="10"/>
      <c r="R58" s="10"/>
      <c r="S58" s="10"/>
      <c r="T58" s="114"/>
      <c r="U58" s="114"/>
      <c r="V58" s="114"/>
      <c r="W58" s="10"/>
      <c r="X58" s="10"/>
      <c r="Y58" s="10"/>
      <c r="Z58" s="10"/>
      <c r="AA58" s="10"/>
      <c r="AB58" s="10"/>
      <c r="AC58" s="10"/>
      <c r="AD58" s="10"/>
      <c r="AE58" s="10"/>
      <c r="AF58" s="10"/>
      <c r="AG58" s="10"/>
      <c r="AH58" s="10"/>
      <c r="AI58" s="10"/>
      <c r="AJ58" s="10"/>
      <c r="AK58" s="10"/>
      <c r="AL58" s="10"/>
      <c r="AM58" s="10"/>
      <c r="AN58" s="10"/>
      <c r="AO58" s="10"/>
      <c r="AP58" s="10"/>
      <c r="AQ58" s="111" t="str">
        <f t="shared" si="0"/>
        <v/>
      </c>
      <c r="AR58" s="114" t="str">
        <f>IF(AQ58="","",(LOOKUP(SUM(N58:O58),الفرضيات!$R$2:$R$9, الفرضيات!$S$2:$S$9)))</f>
        <v/>
      </c>
      <c r="AS58" s="114" t="str">
        <f>IF(ISBLANK(L58),"",الفرضيات!$L$2)</f>
        <v/>
      </c>
      <c r="AT58" s="10"/>
      <c r="AU58" s="142"/>
      <c r="AV58" s="10"/>
      <c r="AW58" s="10"/>
      <c r="AX58" s="10"/>
      <c r="AY58" s="10"/>
      <c r="AZ58" s="10"/>
      <c r="BA58" s="10"/>
      <c r="BB58" s="10"/>
      <c r="BC58" s="10"/>
      <c r="BD58" s="10"/>
      <c r="BE58" s="10"/>
      <c r="BF58" s="142"/>
      <c r="BG58" s="158" t="str">
        <f>IF(ISBLANK(L58),"0",T58*(R58-AG58)/الفرضيات!$H$2*(1+AR58))</f>
        <v>0</v>
      </c>
      <c r="BH58" s="158" t="str">
        <f t="shared" si="1"/>
        <v>0</v>
      </c>
      <c r="BI58" s="158" t="str">
        <f t="shared" si="2"/>
        <v>0</v>
      </c>
      <c r="BJ58" s="158" t="str">
        <f t="shared" si="3"/>
        <v>0</v>
      </c>
      <c r="BK58" s="158" t="str">
        <f t="shared" si="4"/>
        <v>0</v>
      </c>
      <c r="BL58" s="158" t="str">
        <f t="shared" si="5"/>
        <v>0</v>
      </c>
      <c r="BM58" s="158" t="str" cm="1">
        <f t="array" ref="BM58">IF(ISBLANK(AW58),"0",_xlfn.CEILING.MATH(AX58/الفرضيات!$H$3*(1+MAX(_xlfn.CHOOSECOLS(_xlfn._xlws.FILTER($I$4:$AT$335,$K$4:$K$335=AW58),36)))))</f>
        <v>0</v>
      </c>
      <c r="BN58" s="158" t="str" cm="1">
        <f t="array" ref="BN58">IF(ISBLANK(AW58),"0",_xlfn.CEILING.MATH(AY58/الفرضيات!$H$4*(1+MAX(_xlfn.CHOOSECOLS(_xlfn._xlws.FILTER($I$4:$AT$335,$K$4:$K$335=AW58),36)))))</f>
        <v>0</v>
      </c>
      <c r="BO58" s="158" t="str">
        <f>IF(ISBLANK(L58),"0",IF(S58&lt;2,"0",(U58*(R58-AG58)/الفرضيات!$H$2*(1+AR58))))</f>
        <v>0</v>
      </c>
      <c r="BP58" s="158" t="str">
        <f t="shared" si="6"/>
        <v>0</v>
      </c>
      <c r="BQ58" s="158" t="str">
        <f t="shared" si="7"/>
        <v>0</v>
      </c>
      <c r="BR58" s="158" t="str">
        <f t="shared" si="8"/>
        <v>0</v>
      </c>
      <c r="BS58" s="158" t="str">
        <f t="shared" si="9"/>
        <v>0</v>
      </c>
      <c r="BT58" s="158" t="str">
        <f t="shared" si="10"/>
        <v>0</v>
      </c>
      <c r="BU58" s="158" t="str" cm="1">
        <f t="array" ref="BU58">IF(ISBLANK(AW58),"0",IF($AZ58&lt;2,"0",_xlfn.CEILING.MATH(AX58/الفرضيات!$H$3*(1+MAX(_xlfn.CHOOSECOLS(_xlfn._xlws.FILTER($I$4:$AT$335,$K$4:$K$335=AW58),36))))))</f>
        <v>0</v>
      </c>
      <c r="BV58" s="158" t="str" cm="1">
        <f t="array" ref="BV58">IF(ISBLANK(AW58),"0",IF($AZ58&lt;2,"0",_xlfn.CEILING.MATH(AY58/الفرضيات!$H$4*(1+MAX(_xlfn.CHOOSECOLS(_xlfn._xlws.FILTER($I$4:$AT$335,$K$4:$K$335=AW58),36))))))</f>
        <v>0</v>
      </c>
      <c r="BW58" s="158" t="str">
        <f>IF(ISBLANK(L58),"0",IF(S58&lt;3,"0",(V58*(R58-AG58)/الفرضيات!$H$2*(1+AR58))))</f>
        <v>0</v>
      </c>
      <c r="BX58" s="158" t="str">
        <f t="shared" si="11"/>
        <v>0</v>
      </c>
      <c r="BY58" s="158" t="str">
        <f t="shared" si="12"/>
        <v>0</v>
      </c>
      <c r="BZ58" s="158" t="str">
        <f t="shared" si="13"/>
        <v>0</v>
      </c>
      <c r="CA58" s="158" t="str">
        <f t="shared" si="14"/>
        <v>0</v>
      </c>
      <c r="CB58" s="158" t="str">
        <f t="shared" si="15"/>
        <v>0</v>
      </c>
      <c r="CC58" s="158" t="str" cm="1">
        <f t="array" ref="CC58">IF(ISBLANK(AW58),"0",IF($AZ58&lt;3,"0",_xlfn.CEILING.MATH(AX58/الفرضيات!$H$3*(1+MAX(_xlfn.CHOOSECOLS(_xlfn._xlws.FILTER($I$4:$AT$335,$K$4:$K$335=AW58),36))))))</f>
        <v>0</v>
      </c>
      <c r="CD58" s="158" t="str" cm="1">
        <f t="array" ref="CD58">IF(ISBLANK(AW58),"0",IF($AZ58&lt;3,"0",_xlfn.CEILING.MATH(AY58/الفرضيات!$H$4*(1+MAX(_xlfn.CHOOSECOLS(_xlfn._xlws.FILTER($I$4:$AT$335,$K$4:$K$335=AW58),36))))))</f>
        <v>0</v>
      </c>
      <c r="CE58" s="158">
        <f>IFERROR(MAX(0,((BG58+BO58+BW58)*(1+AS58+AR58)+(BH58+BI58+BJ58+BL58+BP58+BQ58+BR58+BT58+BX58+BY58+BZ58+CB58)*(1+AS58))*(1+ VLOOKUP(AQ58,الفرضيات!$N$1:$O$11,2,0))-AH58),0)</f>
        <v>0</v>
      </c>
      <c r="CF58" s="158">
        <f t="shared" si="16"/>
        <v>0</v>
      </c>
      <c r="CG58" s="158" cm="1">
        <f t="array" ref="CG58">IFERROR(MAX(0,MAX(BM58,BU58,CC58)*(1+VLOOKUP(MAX(_xlfn.CHOOSECOLS(_xlfn._xlws.FILTER($I$4:$AT$335,$K$4:$K$335=AW58),35)),الفرضيات!$N$2:$O$11,2,0))-BA58),0)</f>
        <v>0</v>
      </c>
      <c r="CH58" s="158" cm="1">
        <f t="array" ref="CH58">IFERROR(MAX(0,MAX(BN58,BV58,CD58)*(1+VLOOKUP(MAX(_xlfn.CHOOSECOLS(_xlfn._xlws.FILTER($I$4:$AT$335,$K$4:$K$335=AW58),35)),الفرضيات!$N$2:$O$11,2,0))-BB58),0)</f>
        <v>0</v>
      </c>
    </row>
    <row r="59" spans="2:86" ht="24.75" thickBot="1" x14ac:dyDescent="0.3">
      <c r="I59" s="10"/>
      <c r="J59" s="10"/>
      <c r="K59" s="10"/>
      <c r="L59" s="10"/>
      <c r="M59" s="10"/>
      <c r="N59" s="10"/>
      <c r="O59" s="10"/>
      <c r="P59" s="10"/>
      <c r="Q59" s="10"/>
      <c r="R59" s="10"/>
      <c r="S59" s="10"/>
      <c r="T59" s="114"/>
      <c r="U59" s="114"/>
      <c r="V59" s="114"/>
      <c r="W59" s="10"/>
      <c r="X59" s="10"/>
      <c r="Y59" s="10"/>
      <c r="Z59" s="10"/>
      <c r="AA59" s="10"/>
      <c r="AB59" s="10"/>
      <c r="AC59" s="10"/>
      <c r="AD59" s="10"/>
      <c r="AE59" s="10"/>
      <c r="AF59" s="10"/>
      <c r="AG59" s="10"/>
      <c r="AH59" s="10"/>
      <c r="AI59" s="10"/>
      <c r="AJ59" s="10"/>
      <c r="AK59" s="10"/>
      <c r="AL59" s="10"/>
      <c r="AM59" s="10"/>
      <c r="AN59" s="10"/>
      <c r="AO59" s="10"/>
      <c r="AP59" s="10"/>
      <c r="AQ59" s="111" t="str">
        <f t="shared" si="0"/>
        <v/>
      </c>
      <c r="AR59" s="114" t="str">
        <f>IF(AQ59="","",(LOOKUP(SUM(N59:O59),الفرضيات!$R$2:$R$9, الفرضيات!$S$2:$S$9)))</f>
        <v/>
      </c>
      <c r="AS59" s="114" t="str">
        <f>IF(ISBLANK(L59),"",الفرضيات!$L$2)</f>
        <v/>
      </c>
      <c r="AT59" s="10"/>
      <c r="AU59" s="142"/>
      <c r="AV59" s="10"/>
      <c r="AW59" s="10"/>
      <c r="AX59" s="10"/>
      <c r="AY59" s="10"/>
      <c r="AZ59" s="10"/>
      <c r="BA59" s="10"/>
      <c r="BB59" s="10"/>
      <c r="BC59" s="10"/>
      <c r="BD59" s="10"/>
      <c r="BE59" s="10"/>
      <c r="BF59" s="142"/>
      <c r="BG59" s="158" t="str">
        <f>IF(ISBLANK(L59),"0",T59*(R59-AG59)/الفرضيات!$H$2*(1+AR59))</f>
        <v>0</v>
      </c>
      <c r="BH59" s="158" t="str">
        <f t="shared" si="1"/>
        <v>0</v>
      </c>
      <c r="BI59" s="158" t="str">
        <f t="shared" si="2"/>
        <v>0</v>
      </c>
      <c r="BJ59" s="158" t="str">
        <f t="shared" si="3"/>
        <v>0</v>
      </c>
      <c r="BK59" s="158" t="str">
        <f t="shared" si="4"/>
        <v>0</v>
      </c>
      <c r="BL59" s="158" t="str">
        <f t="shared" si="5"/>
        <v>0</v>
      </c>
      <c r="BM59" s="158" t="str" cm="1">
        <f t="array" ref="BM59">IF(ISBLANK(AW59),"0",_xlfn.CEILING.MATH(AX59/الفرضيات!$H$3*(1+MAX(_xlfn.CHOOSECOLS(_xlfn._xlws.FILTER($I$4:$AT$335,$K$4:$K$335=AW59),36)))))</f>
        <v>0</v>
      </c>
      <c r="BN59" s="158" t="str" cm="1">
        <f t="array" ref="BN59">IF(ISBLANK(AW59),"0",_xlfn.CEILING.MATH(AY59/الفرضيات!$H$4*(1+MAX(_xlfn.CHOOSECOLS(_xlfn._xlws.FILTER($I$4:$AT$335,$K$4:$K$335=AW59),36)))))</f>
        <v>0</v>
      </c>
      <c r="BO59" s="158" t="str">
        <f>IF(ISBLANK(L59),"0",IF(S59&lt;2,"0",(U59*(R59-AG59)/الفرضيات!$H$2*(1+AR59))))</f>
        <v>0</v>
      </c>
      <c r="BP59" s="158" t="str">
        <f t="shared" si="6"/>
        <v>0</v>
      </c>
      <c r="BQ59" s="158" t="str">
        <f t="shared" si="7"/>
        <v>0</v>
      </c>
      <c r="BR59" s="158" t="str">
        <f t="shared" si="8"/>
        <v>0</v>
      </c>
      <c r="BS59" s="158" t="str">
        <f t="shared" si="9"/>
        <v>0</v>
      </c>
      <c r="BT59" s="158" t="str">
        <f t="shared" si="10"/>
        <v>0</v>
      </c>
      <c r="BU59" s="158" t="str" cm="1">
        <f t="array" ref="BU59">IF(ISBLANK(AW59),"0",IF($AZ59&lt;2,"0",_xlfn.CEILING.MATH(AX59/الفرضيات!$H$3*(1+MAX(_xlfn.CHOOSECOLS(_xlfn._xlws.FILTER($I$4:$AT$335,$K$4:$K$335=AW59),36))))))</f>
        <v>0</v>
      </c>
      <c r="BV59" s="158" t="str" cm="1">
        <f t="array" ref="BV59">IF(ISBLANK(AW59),"0",IF($AZ59&lt;2,"0",_xlfn.CEILING.MATH(AY59/الفرضيات!$H$4*(1+MAX(_xlfn.CHOOSECOLS(_xlfn._xlws.FILTER($I$4:$AT$335,$K$4:$K$335=AW59),36))))))</f>
        <v>0</v>
      </c>
      <c r="BW59" s="158" t="str">
        <f>IF(ISBLANK(L59),"0",IF(S59&lt;3,"0",(V59*(R59-AG59)/الفرضيات!$H$2*(1+AR59))))</f>
        <v>0</v>
      </c>
      <c r="BX59" s="158" t="str">
        <f t="shared" si="11"/>
        <v>0</v>
      </c>
      <c r="BY59" s="158" t="str">
        <f t="shared" si="12"/>
        <v>0</v>
      </c>
      <c r="BZ59" s="158" t="str">
        <f t="shared" si="13"/>
        <v>0</v>
      </c>
      <c r="CA59" s="158" t="str">
        <f t="shared" si="14"/>
        <v>0</v>
      </c>
      <c r="CB59" s="158" t="str">
        <f t="shared" si="15"/>
        <v>0</v>
      </c>
      <c r="CC59" s="158" t="str" cm="1">
        <f t="array" ref="CC59">IF(ISBLANK(AW59),"0",IF($AZ59&lt;3,"0",_xlfn.CEILING.MATH(AX59/الفرضيات!$H$3*(1+MAX(_xlfn.CHOOSECOLS(_xlfn._xlws.FILTER($I$4:$AT$335,$K$4:$K$335=AW59),36))))))</f>
        <v>0</v>
      </c>
      <c r="CD59" s="158" t="str" cm="1">
        <f t="array" ref="CD59">IF(ISBLANK(AW59),"0",IF($AZ59&lt;3,"0",_xlfn.CEILING.MATH(AY59/الفرضيات!$H$4*(1+MAX(_xlfn.CHOOSECOLS(_xlfn._xlws.FILTER($I$4:$AT$335,$K$4:$K$335=AW59),36))))))</f>
        <v>0</v>
      </c>
      <c r="CE59" s="158">
        <f>IFERROR(MAX(0,((BG59+BO59+BW59)*(1+AS59+AR59)+(BH59+BI59+BJ59+BL59+BP59+BQ59+BR59+BT59+BX59+BY59+BZ59+CB59)*(1+AS59))*(1+ VLOOKUP(AQ59,الفرضيات!$N$1:$O$11,2,0))-AH59),0)</f>
        <v>0</v>
      </c>
      <c r="CF59" s="158">
        <f t="shared" si="16"/>
        <v>0</v>
      </c>
      <c r="CG59" s="158" cm="1">
        <f t="array" ref="CG59">IFERROR(MAX(0,MAX(BM59,BU59,CC59)*(1+VLOOKUP(MAX(_xlfn.CHOOSECOLS(_xlfn._xlws.FILTER($I$4:$AT$335,$K$4:$K$335=AW59),35)),الفرضيات!$N$2:$O$11,2,0))-BA59),0)</f>
        <v>0</v>
      </c>
      <c r="CH59" s="158" cm="1">
        <f t="array" ref="CH59">IFERROR(MAX(0,MAX(BN59,BV59,CD59)*(1+VLOOKUP(MAX(_xlfn.CHOOSECOLS(_xlfn._xlws.FILTER($I$4:$AT$335,$K$4:$K$335=AW59),35)),الفرضيات!$N$2:$O$11,2,0))-BB59),0)</f>
        <v>0</v>
      </c>
    </row>
    <row r="60" spans="2:86" ht="24.75" thickBot="1" x14ac:dyDescent="0.3">
      <c r="I60" s="10"/>
      <c r="J60" s="10"/>
      <c r="K60" s="10"/>
      <c r="L60" s="10"/>
      <c r="M60" s="10"/>
      <c r="N60" s="10"/>
      <c r="O60" s="10"/>
      <c r="P60" s="10"/>
      <c r="Q60" s="10"/>
      <c r="R60" s="10"/>
      <c r="S60" s="10"/>
      <c r="T60" s="114"/>
      <c r="U60" s="114"/>
      <c r="V60" s="114"/>
      <c r="W60" s="10"/>
      <c r="X60" s="10"/>
      <c r="Y60" s="10"/>
      <c r="Z60" s="10"/>
      <c r="AA60" s="10"/>
      <c r="AB60" s="10"/>
      <c r="AC60" s="10"/>
      <c r="AD60" s="10"/>
      <c r="AE60" s="10"/>
      <c r="AF60" s="10"/>
      <c r="AG60" s="10"/>
      <c r="AH60" s="10"/>
      <c r="AI60" s="10"/>
      <c r="AJ60" s="10"/>
      <c r="AK60" s="10"/>
      <c r="AL60" s="10"/>
      <c r="AM60" s="10"/>
      <c r="AN60" s="10"/>
      <c r="AO60" s="10"/>
      <c r="AP60" s="10"/>
      <c r="AQ60" s="111" t="str">
        <f t="shared" si="0"/>
        <v/>
      </c>
      <c r="AR60" s="114" t="str">
        <f>IF(AQ60="","",(LOOKUP(SUM(N60:O60),الفرضيات!$R$2:$R$9, الفرضيات!$S$2:$S$9)))</f>
        <v/>
      </c>
      <c r="AS60" s="114" t="str">
        <f>IF(ISBLANK(L60),"",الفرضيات!$L$2)</f>
        <v/>
      </c>
      <c r="AT60" s="10"/>
      <c r="AU60" s="142"/>
      <c r="AV60" s="10"/>
      <c r="AW60" s="10"/>
      <c r="AX60" s="10"/>
      <c r="AY60" s="10"/>
      <c r="AZ60" s="10"/>
      <c r="BA60" s="10"/>
      <c r="BB60" s="10"/>
      <c r="BC60" s="10"/>
      <c r="BD60" s="10"/>
      <c r="BE60" s="10"/>
      <c r="BF60" s="142"/>
      <c r="BG60" s="158" t="str">
        <f>IF(ISBLANK(L60),"0",T60*(R60-AG60)/الفرضيات!$H$2*(1+AR60))</f>
        <v>0</v>
      </c>
      <c r="BH60" s="158" t="str">
        <f t="shared" si="1"/>
        <v>0</v>
      </c>
      <c r="BI60" s="158" t="str">
        <f t="shared" si="2"/>
        <v>0</v>
      </c>
      <c r="BJ60" s="158" t="str">
        <f t="shared" si="3"/>
        <v>0</v>
      </c>
      <c r="BK60" s="158" t="str">
        <f t="shared" si="4"/>
        <v>0</v>
      </c>
      <c r="BL60" s="158" t="str">
        <f t="shared" si="5"/>
        <v>0</v>
      </c>
      <c r="BM60" s="158" t="str" cm="1">
        <f t="array" ref="BM60">IF(ISBLANK(AW60),"0",_xlfn.CEILING.MATH(AX60/الفرضيات!$H$3*(1+MAX(_xlfn.CHOOSECOLS(_xlfn._xlws.FILTER($I$4:$AT$335,$K$4:$K$335=AW60),36)))))</f>
        <v>0</v>
      </c>
      <c r="BN60" s="158" t="str" cm="1">
        <f t="array" ref="BN60">IF(ISBLANK(AW60),"0",_xlfn.CEILING.MATH(AY60/الفرضيات!$H$4*(1+MAX(_xlfn.CHOOSECOLS(_xlfn._xlws.FILTER($I$4:$AT$335,$K$4:$K$335=AW60),36)))))</f>
        <v>0</v>
      </c>
      <c r="BO60" s="158" t="str">
        <f>IF(ISBLANK(L60),"0",IF(S60&lt;2,"0",(U60*(R60-AG60)/الفرضيات!$H$2*(1+AR60))))</f>
        <v>0</v>
      </c>
      <c r="BP60" s="158" t="str">
        <f t="shared" si="6"/>
        <v>0</v>
      </c>
      <c r="BQ60" s="158" t="str">
        <f t="shared" si="7"/>
        <v>0</v>
      </c>
      <c r="BR60" s="158" t="str">
        <f t="shared" si="8"/>
        <v>0</v>
      </c>
      <c r="BS60" s="158" t="str">
        <f t="shared" si="9"/>
        <v>0</v>
      </c>
      <c r="BT60" s="158" t="str">
        <f t="shared" si="10"/>
        <v>0</v>
      </c>
      <c r="BU60" s="158" t="str" cm="1">
        <f t="array" ref="BU60">IF(ISBLANK(AW60),"0",IF($AZ60&lt;2,"0",_xlfn.CEILING.MATH(AX60/الفرضيات!$H$3*(1+MAX(_xlfn.CHOOSECOLS(_xlfn._xlws.FILTER($I$4:$AT$335,$K$4:$K$335=AW60),36))))))</f>
        <v>0</v>
      </c>
      <c r="BV60" s="158" t="str" cm="1">
        <f t="array" ref="BV60">IF(ISBLANK(AW60),"0",IF($AZ60&lt;2,"0",_xlfn.CEILING.MATH(AY60/الفرضيات!$H$4*(1+MAX(_xlfn.CHOOSECOLS(_xlfn._xlws.FILTER($I$4:$AT$335,$K$4:$K$335=AW60),36))))))</f>
        <v>0</v>
      </c>
      <c r="BW60" s="158" t="str">
        <f>IF(ISBLANK(L60),"0",IF(S60&lt;3,"0",(V60*(R60-AG60)/الفرضيات!$H$2*(1+AR60))))</f>
        <v>0</v>
      </c>
      <c r="BX60" s="158" t="str">
        <f t="shared" si="11"/>
        <v>0</v>
      </c>
      <c r="BY60" s="158" t="str">
        <f t="shared" si="12"/>
        <v>0</v>
      </c>
      <c r="BZ60" s="158" t="str">
        <f t="shared" si="13"/>
        <v>0</v>
      </c>
      <c r="CA60" s="158" t="str">
        <f t="shared" si="14"/>
        <v>0</v>
      </c>
      <c r="CB60" s="158" t="str">
        <f t="shared" si="15"/>
        <v>0</v>
      </c>
      <c r="CC60" s="158" t="str" cm="1">
        <f t="array" ref="CC60">IF(ISBLANK(AW60),"0",IF($AZ60&lt;3,"0",_xlfn.CEILING.MATH(AX60/الفرضيات!$H$3*(1+MAX(_xlfn.CHOOSECOLS(_xlfn._xlws.FILTER($I$4:$AT$335,$K$4:$K$335=AW60),36))))))</f>
        <v>0</v>
      </c>
      <c r="CD60" s="158" t="str" cm="1">
        <f t="array" ref="CD60">IF(ISBLANK(AW60),"0",IF($AZ60&lt;3,"0",_xlfn.CEILING.MATH(AY60/الفرضيات!$H$4*(1+MAX(_xlfn.CHOOSECOLS(_xlfn._xlws.FILTER($I$4:$AT$335,$K$4:$K$335=AW60),36))))))</f>
        <v>0</v>
      </c>
      <c r="CE60" s="158">
        <f>IFERROR(MAX(0,((BG60+BO60+BW60)*(1+AS60+AR60)+(BH60+BI60+BJ60+BL60+BP60+BQ60+BR60+BT60+BX60+BY60+BZ60+CB60)*(1+AS60))*(1+ VLOOKUP(AQ60,الفرضيات!$N$1:$O$11,2,0))-AH60),0)</f>
        <v>0</v>
      </c>
      <c r="CF60" s="158">
        <f t="shared" si="16"/>
        <v>0</v>
      </c>
      <c r="CG60" s="158" cm="1">
        <f t="array" ref="CG60">IFERROR(MAX(0,MAX(BM60,BU60,CC60)*(1+VLOOKUP(MAX(_xlfn.CHOOSECOLS(_xlfn._xlws.FILTER($I$4:$AT$335,$K$4:$K$335=AW60),35)),الفرضيات!$N$2:$O$11,2,0))-BA60),0)</f>
        <v>0</v>
      </c>
      <c r="CH60" s="158" cm="1">
        <f t="array" ref="CH60">IFERROR(MAX(0,MAX(BN60,BV60,CD60)*(1+VLOOKUP(MAX(_xlfn.CHOOSECOLS(_xlfn._xlws.FILTER($I$4:$AT$335,$K$4:$K$335=AW60),35)),الفرضيات!$N$2:$O$11,2,0))-BB60),0)</f>
        <v>0</v>
      </c>
    </row>
    <row r="61" spans="2:86" ht="24.75" thickBot="1" x14ac:dyDescent="0.3">
      <c r="I61" s="10"/>
      <c r="J61" s="10"/>
      <c r="K61" s="10"/>
      <c r="L61" s="10"/>
      <c r="M61" s="10"/>
      <c r="N61" s="10"/>
      <c r="O61" s="10"/>
      <c r="P61" s="10"/>
      <c r="Q61" s="10"/>
      <c r="R61" s="10"/>
      <c r="S61" s="10"/>
      <c r="T61" s="114"/>
      <c r="U61" s="114"/>
      <c r="V61" s="114"/>
      <c r="W61" s="10"/>
      <c r="X61" s="10"/>
      <c r="Y61" s="10"/>
      <c r="Z61" s="10"/>
      <c r="AA61" s="10"/>
      <c r="AB61" s="10"/>
      <c r="AC61" s="10"/>
      <c r="AD61" s="10"/>
      <c r="AE61" s="10"/>
      <c r="AF61" s="10"/>
      <c r="AG61" s="10"/>
      <c r="AH61" s="10"/>
      <c r="AI61" s="10"/>
      <c r="AJ61" s="10"/>
      <c r="AK61" s="10"/>
      <c r="AL61" s="10"/>
      <c r="AM61" s="10"/>
      <c r="AN61" s="10"/>
      <c r="AO61" s="10"/>
      <c r="AP61" s="10"/>
      <c r="AQ61" s="111" t="str">
        <f t="shared" si="0"/>
        <v/>
      </c>
      <c r="AR61" s="114" t="str">
        <f>IF(AQ61="","",(LOOKUP(SUM(N61:O61),الفرضيات!$R$2:$R$9, الفرضيات!$S$2:$S$9)))</f>
        <v/>
      </c>
      <c r="AS61" s="114" t="str">
        <f>IF(ISBLANK(L61),"",الفرضيات!$L$2)</f>
        <v/>
      </c>
      <c r="AT61" s="10"/>
      <c r="AU61" s="142"/>
      <c r="AV61" s="10"/>
      <c r="AW61" s="10"/>
      <c r="AX61" s="10"/>
      <c r="AY61" s="10"/>
      <c r="AZ61" s="10"/>
      <c r="BA61" s="10"/>
      <c r="BB61" s="10"/>
      <c r="BC61" s="10"/>
      <c r="BD61" s="10"/>
      <c r="BE61" s="10"/>
      <c r="BF61" s="142"/>
      <c r="BG61" s="158" t="str">
        <f>IF(ISBLANK(L61),"0",T61*(R61-AG61)/الفرضيات!$H$2*(1+AR61))</f>
        <v>0</v>
      </c>
      <c r="BH61" s="158" t="str">
        <f t="shared" si="1"/>
        <v>0</v>
      </c>
      <c r="BI61" s="158" t="str">
        <f t="shared" si="2"/>
        <v>0</v>
      </c>
      <c r="BJ61" s="158" t="str">
        <f t="shared" si="3"/>
        <v>0</v>
      </c>
      <c r="BK61" s="158" t="str">
        <f t="shared" si="4"/>
        <v>0</v>
      </c>
      <c r="BL61" s="158" t="str">
        <f t="shared" si="5"/>
        <v>0</v>
      </c>
      <c r="BM61" s="158" t="str" cm="1">
        <f t="array" ref="BM61">IF(ISBLANK(AW61),"0",_xlfn.CEILING.MATH(AX61/الفرضيات!$H$3*(1+MAX(_xlfn.CHOOSECOLS(_xlfn._xlws.FILTER($I$4:$AT$335,$K$4:$K$335=AW61),36)))))</f>
        <v>0</v>
      </c>
      <c r="BN61" s="158" t="str" cm="1">
        <f t="array" ref="BN61">IF(ISBLANK(AW61),"0",_xlfn.CEILING.MATH(AY61/الفرضيات!$H$4*(1+MAX(_xlfn.CHOOSECOLS(_xlfn._xlws.FILTER($I$4:$AT$335,$K$4:$K$335=AW61),36)))))</f>
        <v>0</v>
      </c>
      <c r="BO61" s="158" t="str">
        <f>IF(ISBLANK(L61),"0",IF(S61&lt;2,"0",(U61*(R61-AG61)/الفرضيات!$H$2*(1+AR61))))</f>
        <v>0</v>
      </c>
      <c r="BP61" s="158" t="str">
        <f t="shared" si="6"/>
        <v>0</v>
      </c>
      <c r="BQ61" s="158" t="str">
        <f t="shared" si="7"/>
        <v>0</v>
      </c>
      <c r="BR61" s="158" t="str">
        <f t="shared" si="8"/>
        <v>0</v>
      </c>
      <c r="BS61" s="158" t="str">
        <f t="shared" si="9"/>
        <v>0</v>
      </c>
      <c r="BT61" s="158" t="str">
        <f t="shared" si="10"/>
        <v>0</v>
      </c>
      <c r="BU61" s="158" t="str" cm="1">
        <f t="array" ref="BU61">IF(ISBLANK(AW61),"0",IF($AZ61&lt;2,"0",_xlfn.CEILING.MATH(AX61/الفرضيات!$H$3*(1+MAX(_xlfn.CHOOSECOLS(_xlfn._xlws.FILTER($I$4:$AT$335,$K$4:$K$335=AW61),36))))))</f>
        <v>0</v>
      </c>
      <c r="BV61" s="158" t="str" cm="1">
        <f t="array" ref="BV61">IF(ISBLANK(AW61),"0",IF($AZ61&lt;2,"0",_xlfn.CEILING.MATH(AY61/الفرضيات!$H$4*(1+MAX(_xlfn.CHOOSECOLS(_xlfn._xlws.FILTER($I$4:$AT$335,$K$4:$K$335=AW61),36))))))</f>
        <v>0</v>
      </c>
      <c r="BW61" s="158" t="str">
        <f>IF(ISBLANK(L61),"0",IF(S61&lt;3,"0",(V61*(R61-AG61)/الفرضيات!$H$2*(1+AR61))))</f>
        <v>0</v>
      </c>
      <c r="BX61" s="158" t="str">
        <f t="shared" si="11"/>
        <v>0</v>
      </c>
      <c r="BY61" s="158" t="str">
        <f t="shared" si="12"/>
        <v>0</v>
      </c>
      <c r="BZ61" s="158" t="str">
        <f t="shared" si="13"/>
        <v>0</v>
      </c>
      <c r="CA61" s="158" t="str">
        <f t="shared" si="14"/>
        <v>0</v>
      </c>
      <c r="CB61" s="158" t="str">
        <f t="shared" si="15"/>
        <v>0</v>
      </c>
      <c r="CC61" s="158" t="str" cm="1">
        <f t="array" ref="CC61">IF(ISBLANK(AW61),"0",IF($AZ61&lt;3,"0",_xlfn.CEILING.MATH(AX61/الفرضيات!$H$3*(1+MAX(_xlfn.CHOOSECOLS(_xlfn._xlws.FILTER($I$4:$AT$335,$K$4:$K$335=AW61),36))))))</f>
        <v>0</v>
      </c>
      <c r="CD61" s="158" t="str" cm="1">
        <f t="array" ref="CD61">IF(ISBLANK(AW61),"0",IF($AZ61&lt;3,"0",_xlfn.CEILING.MATH(AY61/الفرضيات!$H$4*(1+MAX(_xlfn.CHOOSECOLS(_xlfn._xlws.FILTER($I$4:$AT$335,$K$4:$K$335=AW61),36))))))</f>
        <v>0</v>
      </c>
      <c r="CE61" s="158">
        <f>IFERROR(MAX(0,((BG61+BO61+BW61)*(1+AS61+AR61)+(BH61+BI61+BJ61+BL61+BP61+BQ61+BR61+BT61+BX61+BY61+BZ61+CB61)*(1+AS61))*(1+ VLOOKUP(AQ61,الفرضيات!$N$1:$O$11,2,0))-AH61),0)</f>
        <v>0</v>
      </c>
      <c r="CF61" s="158">
        <f t="shared" si="16"/>
        <v>0</v>
      </c>
      <c r="CG61" s="158" cm="1">
        <f t="array" ref="CG61">IFERROR(MAX(0,MAX(BM61,BU61,CC61)*(1+VLOOKUP(MAX(_xlfn.CHOOSECOLS(_xlfn._xlws.FILTER($I$4:$AT$335,$K$4:$K$335=AW61),35)),الفرضيات!$N$2:$O$11,2,0))-BA61),0)</f>
        <v>0</v>
      </c>
      <c r="CH61" s="158" cm="1">
        <f t="array" ref="CH61">IFERROR(MAX(0,MAX(BN61,BV61,CD61)*(1+VLOOKUP(MAX(_xlfn.CHOOSECOLS(_xlfn._xlws.FILTER($I$4:$AT$335,$K$4:$K$335=AW61),35)),الفرضيات!$N$2:$O$11,2,0))-BB61),0)</f>
        <v>0</v>
      </c>
    </row>
    <row r="62" spans="2:86" ht="24.75" thickBot="1" x14ac:dyDescent="0.3">
      <c r="I62" s="10"/>
      <c r="J62" s="10"/>
      <c r="K62" s="10"/>
      <c r="L62" s="10"/>
      <c r="M62" s="10"/>
      <c r="N62" s="10"/>
      <c r="O62" s="10"/>
      <c r="P62" s="10"/>
      <c r="Q62" s="10"/>
      <c r="R62" s="10"/>
      <c r="S62" s="10"/>
      <c r="T62" s="114"/>
      <c r="U62" s="114"/>
      <c r="V62" s="114"/>
      <c r="W62" s="10"/>
      <c r="X62" s="10"/>
      <c r="Y62" s="10"/>
      <c r="Z62" s="10"/>
      <c r="AA62" s="10"/>
      <c r="AB62" s="10"/>
      <c r="AC62" s="10"/>
      <c r="AD62" s="10"/>
      <c r="AE62" s="10"/>
      <c r="AF62" s="10"/>
      <c r="AG62" s="10"/>
      <c r="AH62" s="10"/>
      <c r="AI62" s="10"/>
      <c r="AJ62" s="10"/>
      <c r="AK62" s="10"/>
      <c r="AL62" s="10"/>
      <c r="AM62" s="10"/>
      <c r="AN62" s="10"/>
      <c r="AO62" s="10"/>
      <c r="AP62" s="10"/>
      <c r="AQ62" s="111" t="str">
        <f t="shared" si="0"/>
        <v/>
      </c>
      <c r="AR62" s="114" t="str">
        <f>IF(AQ62="","",(LOOKUP(SUM(N62:O62),الفرضيات!$R$2:$R$9, الفرضيات!$S$2:$S$9)))</f>
        <v/>
      </c>
      <c r="AS62" s="114" t="str">
        <f>IF(ISBLANK(L62),"",الفرضيات!$L$2)</f>
        <v/>
      </c>
      <c r="AT62" s="10"/>
      <c r="AU62" s="142"/>
      <c r="AV62" s="10"/>
      <c r="AW62" s="10"/>
      <c r="AX62" s="10"/>
      <c r="AY62" s="10"/>
      <c r="AZ62" s="10"/>
      <c r="BA62" s="10"/>
      <c r="BB62" s="10"/>
      <c r="BC62" s="10"/>
      <c r="BD62" s="10"/>
      <c r="BE62" s="10"/>
      <c r="BF62" s="142"/>
      <c r="BG62" s="158" t="str">
        <f>IF(ISBLANK(L62),"0",T62*(R62-AG62)/الفرضيات!$H$2*(1+AR62))</f>
        <v>0</v>
      </c>
      <c r="BH62" s="158" t="str">
        <f t="shared" si="1"/>
        <v>0</v>
      </c>
      <c r="BI62" s="158" t="str">
        <f t="shared" si="2"/>
        <v>0</v>
      </c>
      <c r="BJ62" s="158" t="str">
        <f t="shared" si="3"/>
        <v>0</v>
      </c>
      <c r="BK62" s="158" t="str">
        <f t="shared" si="4"/>
        <v>0</v>
      </c>
      <c r="BL62" s="158" t="str">
        <f t="shared" si="5"/>
        <v>0</v>
      </c>
      <c r="BM62" s="158" t="str" cm="1">
        <f t="array" ref="BM62">IF(ISBLANK(AW62),"0",_xlfn.CEILING.MATH(AX62/الفرضيات!$H$3*(1+MAX(_xlfn.CHOOSECOLS(_xlfn._xlws.FILTER($I$4:$AT$335,$K$4:$K$335=AW62),36)))))</f>
        <v>0</v>
      </c>
      <c r="BN62" s="158" t="str" cm="1">
        <f t="array" ref="BN62">IF(ISBLANK(AW62),"0",_xlfn.CEILING.MATH(AY62/الفرضيات!$H$4*(1+MAX(_xlfn.CHOOSECOLS(_xlfn._xlws.FILTER($I$4:$AT$335,$K$4:$K$335=AW62),36)))))</f>
        <v>0</v>
      </c>
      <c r="BO62" s="158" t="str">
        <f>IF(ISBLANK(L62),"0",IF(S62&lt;2,"0",(U62*(R62-AG62)/الفرضيات!$H$2*(1+AR62))))</f>
        <v>0</v>
      </c>
      <c r="BP62" s="158" t="str">
        <f t="shared" si="6"/>
        <v>0</v>
      </c>
      <c r="BQ62" s="158" t="str">
        <f t="shared" si="7"/>
        <v>0</v>
      </c>
      <c r="BR62" s="158" t="str">
        <f t="shared" si="8"/>
        <v>0</v>
      </c>
      <c r="BS62" s="158" t="str">
        <f t="shared" si="9"/>
        <v>0</v>
      </c>
      <c r="BT62" s="158" t="str">
        <f t="shared" si="10"/>
        <v>0</v>
      </c>
      <c r="BU62" s="158" t="str" cm="1">
        <f t="array" ref="BU62">IF(ISBLANK(AW62),"0",IF($AZ62&lt;2,"0",_xlfn.CEILING.MATH(AX62/الفرضيات!$H$3*(1+MAX(_xlfn.CHOOSECOLS(_xlfn._xlws.FILTER($I$4:$AT$335,$K$4:$K$335=AW62),36))))))</f>
        <v>0</v>
      </c>
      <c r="BV62" s="158" t="str" cm="1">
        <f t="array" ref="BV62">IF(ISBLANK(AW62),"0",IF($AZ62&lt;2,"0",_xlfn.CEILING.MATH(AY62/الفرضيات!$H$4*(1+MAX(_xlfn.CHOOSECOLS(_xlfn._xlws.FILTER($I$4:$AT$335,$K$4:$K$335=AW62),36))))))</f>
        <v>0</v>
      </c>
      <c r="BW62" s="158" t="str">
        <f>IF(ISBLANK(L62),"0",IF(S62&lt;3,"0",(V62*(R62-AG62)/الفرضيات!$H$2*(1+AR62))))</f>
        <v>0</v>
      </c>
      <c r="BX62" s="158" t="str">
        <f t="shared" si="11"/>
        <v>0</v>
      </c>
      <c r="BY62" s="158" t="str">
        <f t="shared" si="12"/>
        <v>0</v>
      </c>
      <c r="BZ62" s="158" t="str">
        <f t="shared" si="13"/>
        <v>0</v>
      </c>
      <c r="CA62" s="158" t="str">
        <f t="shared" si="14"/>
        <v>0</v>
      </c>
      <c r="CB62" s="158" t="str">
        <f t="shared" si="15"/>
        <v>0</v>
      </c>
      <c r="CC62" s="158" t="str" cm="1">
        <f t="array" ref="CC62">IF(ISBLANK(AW62),"0",IF($AZ62&lt;3,"0",_xlfn.CEILING.MATH(AX62/الفرضيات!$H$3*(1+MAX(_xlfn.CHOOSECOLS(_xlfn._xlws.FILTER($I$4:$AT$335,$K$4:$K$335=AW62),36))))))</f>
        <v>0</v>
      </c>
      <c r="CD62" s="158" t="str" cm="1">
        <f t="array" ref="CD62">IF(ISBLANK(AW62),"0",IF($AZ62&lt;3,"0",_xlfn.CEILING.MATH(AY62/الفرضيات!$H$4*(1+MAX(_xlfn.CHOOSECOLS(_xlfn._xlws.FILTER($I$4:$AT$335,$K$4:$K$335=AW62),36))))))</f>
        <v>0</v>
      </c>
      <c r="CE62" s="158">
        <f>IFERROR(MAX(0,((BG62+BO62+BW62)*(1+AS62+AR62)+(BH62+BI62+BJ62+BL62+BP62+BQ62+BR62+BT62+BX62+BY62+BZ62+CB62)*(1+AS62))*(1+ VLOOKUP(AQ62,الفرضيات!$N$1:$O$11,2,0))-AH62),0)</f>
        <v>0</v>
      </c>
      <c r="CF62" s="158">
        <f t="shared" si="16"/>
        <v>0</v>
      </c>
      <c r="CG62" s="158" cm="1">
        <f t="array" ref="CG62">IFERROR(MAX(0,MAX(BM62,BU62,CC62)*(1+VLOOKUP(MAX(_xlfn.CHOOSECOLS(_xlfn._xlws.FILTER($I$4:$AT$335,$K$4:$K$335=AW62),35)),الفرضيات!$N$2:$O$11,2,0))-BA62),0)</f>
        <v>0</v>
      </c>
      <c r="CH62" s="158" cm="1">
        <f t="array" ref="CH62">IFERROR(MAX(0,MAX(BN62,BV62,CD62)*(1+VLOOKUP(MAX(_xlfn.CHOOSECOLS(_xlfn._xlws.FILTER($I$4:$AT$335,$K$4:$K$335=AW62),35)),الفرضيات!$N$2:$O$11,2,0))-BB62),0)</f>
        <v>0</v>
      </c>
    </row>
    <row r="63" spans="2:86" ht="24.75" thickBot="1" x14ac:dyDescent="0.3">
      <c r="I63" s="10"/>
      <c r="J63" s="10"/>
      <c r="K63" s="10"/>
      <c r="L63" s="10"/>
      <c r="M63" s="10"/>
      <c r="N63" s="10"/>
      <c r="O63" s="10"/>
      <c r="P63" s="10"/>
      <c r="Q63" s="10"/>
      <c r="R63" s="10"/>
      <c r="S63" s="10"/>
      <c r="T63" s="114"/>
      <c r="U63" s="114"/>
      <c r="V63" s="114"/>
      <c r="W63" s="10"/>
      <c r="X63" s="10"/>
      <c r="Y63" s="10"/>
      <c r="Z63" s="10"/>
      <c r="AA63" s="10"/>
      <c r="AB63" s="10"/>
      <c r="AC63" s="10"/>
      <c r="AD63" s="10"/>
      <c r="AE63" s="10"/>
      <c r="AF63" s="10"/>
      <c r="AG63" s="10"/>
      <c r="AH63" s="10"/>
      <c r="AI63" s="10"/>
      <c r="AJ63" s="10"/>
      <c r="AK63" s="10"/>
      <c r="AL63" s="10"/>
      <c r="AM63" s="10"/>
      <c r="AN63" s="10"/>
      <c r="AO63" s="10"/>
      <c r="AP63" s="10"/>
      <c r="AQ63" s="111" t="str">
        <f t="shared" si="0"/>
        <v/>
      </c>
      <c r="AR63" s="114" t="str">
        <f>IF(AQ63="","",(LOOKUP(SUM(N63:O63),الفرضيات!$R$2:$R$9, الفرضيات!$S$2:$S$9)))</f>
        <v/>
      </c>
      <c r="AS63" s="114" t="str">
        <f>IF(ISBLANK(L63),"",الفرضيات!$L$2)</f>
        <v/>
      </c>
      <c r="AT63" s="10"/>
      <c r="AU63" s="142"/>
      <c r="AV63" s="10"/>
      <c r="AW63" s="10"/>
      <c r="AX63" s="10"/>
      <c r="AY63" s="10"/>
      <c r="AZ63" s="10"/>
      <c r="BA63" s="10"/>
      <c r="BB63" s="10"/>
      <c r="BC63" s="10"/>
      <c r="BD63" s="10"/>
      <c r="BE63" s="10"/>
      <c r="BF63" s="142"/>
      <c r="BG63" s="158" t="str">
        <f>IF(ISBLANK(L63),"0",T63*(R63-AG63)/الفرضيات!$H$2*(1+AR63))</f>
        <v>0</v>
      </c>
      <c r="BH63" s="158" t="str">
        <f t="shared" si="1"/>
        <v>0</v>
      </c>
      <c r="BI63" s="158" t="str">
        <f t="shared" si="2"/>
        <v>0</v>
      </c>
      <c r="BJ63" s="158" t="str">
        <f t="shared" si="3"/>
        <v>0</v>
      </c>
      <c r="BK63" s="158" t="str">
        <f t="shared" si="4"/>
        <v>0</v>
      </c>
      <c r="BL63" s="158" t="str">
        <f t="shared" si="5"/>
        <v>0</v>
      </c>
      <c r="BM63" s="158" t="str" cm="1">
        <f t="array" ref="BM63">IF(ISBLANK(AW63),"0",_xlfn.CEILING.MATH(AX63/الفرضيات!$H$3*(1+MAX(_xlfn.CHOOSECOLS(_xlfn._xlws.FILTER($I$4:$AT$335,$K$4:$K$335=AW63),36)))))</f>
        <v>0</v>
      </c>
      <c r="BN63" s="158" t="str" cm="1">
        <f t="array" ref="BN63">IF(ISBLANK(AW63),"0",_xlfn.CEILING.MATH(AY63/الفرضيات!$H$4*(1+MAX(_xlfn.CHOOSECOLS(_xlfn._xlws.FILTER($I$4:$AT$335,$K$4:$K$335=AW63),36)))))</f>
        <v>0</v>
      </c>
      <c r="BO63" s="158" t="str">
        <f>IF(ISBLANK(L63),"0",IF(S63&lt;2,"0",(U63*(R63-AG63)/الفرضيات!$H$2*(1+AR63))))</f>
        <v>0</v>
      </c>
      <c r="BP63" s="158" t="str">
        <f t="shared" si="6"/>
        <v>0</v>
      </c>
      <c r="BQ63" s="158" t="str">
        <f t="shared" si="7"/>
        <v>0</v>
      </c>
      <c r="BR63" s="158" t="str">
        <f t="shared" si="8"/>
        <v>0</v>
      </c>
      <c r="BS63" s="158" t="str">
        <f t="shared" si="9"/>
        <v>0</v>
      </c>
      <c r="BT63" s="158" t="str">
        <f t="shared" si="10"/>
        <v>0</v>
      </c>
      <c r="BU63" s="158" t="str" cm="1">
        <f t="array" ref="BU63">IF(ISBLANK(AW63),"0",IF($AZ63&lt;2,"0",_xlfn.CEILING.MATH(AX63/الفرضيات!$H$3*(1+MAX(_xlfn.CHOOSECOLS(_xlfn._xlws.FILTER($I$4:$AT$335,$K$4:$K$335=AW63),36))))))</f>
        <v>0</v>
      </c>
      <c r="BV63" s="158" t="str" cm="1">
        <f t="array" ref="BV63">IF(ISBLANK(AW63),"0",IF($AZ63&lt;2,"0",_xlfn.CEILING.MATH(AY63/الفرضيات!$H$4*(1+MAX(_xlfn.CHOOSECOLS(_xlfn._xlws.FILTER($I$4:$AT$335,$K$4:$K$335=AW63),36))))))</f>
        <v>0</v>
      </c>
      <c r="BW63" s="158" t="str">
        <f>IF(ISBLANK(L63),"0",IF(S63&lt;3,"0",(V63*(R63-AG63)/الفرضيات!$H$2*(1+AR63))))</f>
        <v>0</v>
      </c>
      <c r="BX63" s="158" t="str">
        <f t="shared" si="11"/>
        <v>0</v>
      </c>
      <c r="BY63" s="158" t="str">
        <f t="shared" si="12"/>
        <v>0</v>
      </c>
      <c r="BZ63" s="158" t="str">
        <f t="shared" si="13"/>
        <v>0</v>
      </c>
      <c r="CA63" s="158" t="str">
        <f t="shared" si="14"/>
        <v>0</v>
      </c>
      <c r="CB63" s="158" t="str">
        <f t="shared" si="15"/>
        <v>0</v>
      </c>
      <c r="CC63" s="158" t="str" cm="1">
        <f t="array" ref="CC63">IF(ISBLANK(AW63),"0",IF($AZ63&lt;3,"0",_xlfn.CEILING.MATH(AX63/الفرضيات!$H$3*(1+MAX(_xlfn.CHOOSECOLS(_xlfn._xlws.FILTER($I$4:$AT$335,$K$4:$K$335=AW63),36))))))</f>
        <v>0</v>
      </c>
      <c r="CD63" s="158" t="str" cm="1">
        <f t="array" ref="CD63">IF(ISBLANK(AW63),"0",IF($AZ63&lt;3,"0",_xlfn.CEILING.MATH(AY63/الفرضيات!$H$4*(1+MAX(_xlfn.CHOOSECOLS(_xlfn._xlws.FILTER($I$4:$AT$335,$K$4:$K$335=AW63),36))))))</f>
        <v>0</v>
      </c>
      <c r="CE63" s="158">
        <f>IFERROR(MAX(0,((BG63+BO63+BW63)*(1+AS63+AR63)+(BH63+BI63+BJ63+BL63+BP63+BQ63+BR63+BT63+BX63+BY63+BZ63+CB63)*(1+AS63))*(1+ VLOOKUP(AQ63,الفرضيات!$N$1:$O$11,2,0))-AH63),0)</f>
        <v>0</v>
      </c>
      <c r="CF63" s="158">
        <f t="shared" si="16"/>
        <v>0</v>
      </c>
      <c r="CG63" s="158" cm="1">
        <f t="array" ref="CG63">IFERROR(MAX(0,MAX(BM63,BU63,CC63)*(1+VLOOKUP(MAX(_xlfn.CHOOSECOLS(_xlfn._xlws.FILTER($I$4:$AT$335,$K$4:$K$335=AW63),35)),الفرضيات!$N$2:$O$11,2,0))-BA63),0)</f>
        <v>0</v>
      </c>
      <c r="CH63" s="158" cm="1">
        <f t="array" ref="CH63">IFERROR(MAX(0,MAX(BN63,BV63,CD63)*(1+VLOOKUP(MAX(_xlfn.CHOOSECOLS(_xlfn._xlws.FILTER($I$4:$AT$335,$K$4:$K$335=AW63),35)),الفرضيات!$N$2:$O$11,2,0))-BB63),0)</f>
        <v>0</v>
      </c>
    </row>
    <row r="64" spans="2:86" ht="24.75" thickBot="1" x14ac:dyDescent="0.3">
      <c r="I64" s="10"/>
      <c r="J64" s="10"/>
      <c r="K64" s="10"/>
      <c r="L64" s="10"/>
      <c r="M64" s="10"/>
      <c r="N64" s="10"/>
      <c r="O64" s="10"/>
      <c r="P64" s="10"/>
      <c r="Q64" s="10"/>
      <c r="R64" s="10"/>
      <c r="S64" s="10"/>
      <c r="T64" s="114"/>
      <c r="U64" s="114"/>
      <c r="V64" s="114"/>
      <c r="W64" s="10"/>
      <c r="X64" s="10"/>
      <c r="Y64" s="10"/>
      <c r="Z64" s="10"/>
      <c r="AA64" s="10"/>
      <c r="AB64" s="10"/>
      <c r="AC64" s="10"/>
      <c r="AD64" s="10"/>
      <c r="AE64" s="10"/>
      <c r="AF64" s="10"/>
      <c r="AG64" s="10"/>
      <c r="AH64" s="10"/>
      <c r="AI64" s="10"/>
      <c r="AJ64" s="10"/>
      <c r="AK64" s="10"/>
      <c r="AL64" s="10"/>
      <c r="AM64" s="10"/>
      <c r="AN64" s="10"/>
      <c r="AO64" s="10"/>
      <c r="AP64" s="10"/>
      <c r="AQ64" s="111" t="str">
        <f t="shared" si="0"/>
        <v/>
      </c>
      <c r="AR64" s="114" t="str">
        <f>IF(AQ64="","",(LOOKUP(SUM(N64:O64),الفرضيات!$R$2:$R$9, الفرضيات!$S$2:$S$9)))</f>
        <v/>
      </c>
      <c r="AS64" s="114" t="str">
        <f>IF(ISBLANK(L64),"",الفرضيات!$L$2)</f>
        <v/>
      </c>
      <c r="AT64" s="10"/>
      <c r="AU64" s="142"/>
      <c r="AV64" s="10"/>
      <c r="AW64" s="10"/>
      <c r="AX64" s="10"/>
      <c r="AY64" s="10"/>
      <c r="AZ64" s="10"/>
      <c r="BA64" s="10"/>
      <c r="BB64" s="10"/>
      <c r="BC64" s="10"/>
      <c r="BD64" s="10"/>
      <c r="BE64" s="10"/>
      <c r="BF64" s="142"/>
      <c r="BG64" s="158" t="str">
        <f>IF(ISBLANK(L64),"0",T64*(R64-AG64)/الفرضيات!$H$2*(1+AR64))</f>
        <v>0</v>
      </c>
      <c r="BH64" s="158" t="str">
        <f t="shared" si="1"/>
        <v>0</v>
      </c>
      <c r="BI64" s="158" t="str">
        <f t="shared" si="2"/>
        <v>0</v>
      </c>
      <c r="BJ64" s="158" t="str">
        <f t="shared" si="3"/>
        <v>0</v>
      </c>
      <c r="BK64" s="158" t="str">
        <f t="shared" si="4"/>
        <v>0</v>
      </c>
      <c r="BL64" s="158" t="str">
        <f t="shared" si="5"/>
        <v>0</v>
      </c>
      <c r="BM64" s="158" t="str" cm="1">
        <f t="array" ref="BM64">IF(ISBLANK(AW64),"0",_xlfn.CEILING.MATH(AX64/الفرضيات!$H$3*(1+MAX(_xlfn.CHOOSECOLS(_xlfn._xlws.FILTER($I$4:$AT$335,$K$4:$K$335=AW64),36)))))</f>
        <v>0</v>
      </c>
      <c r="BN64" s="158" t="str" cm="1">
        <f t="array" ref="BN64">IF(ISBLANK(AW64),"0",_xlfn.CEILING.MATH(AY64/الفرضيات!$H$4*(1+MAX(_xlfn.CHOOSECOLS(_xlfn._xlws.FILTER($I$4:$AT$335,$K$4:$K$335=AW64),36)))))</f>
        <v>0</v>
      </c>
      <c r="BO64" s="158" t="str">
        <f>IF(ISBLANK(L64),"0",IF(S64&lt;2,"0",(U64*(R64-AG64)/الفرضيات!$H$2*(1+AR64))))</f>
        <v>0</v>
      </c>
      <c r="BP64" s="158" t="str">
        <f t="shared" si="6"/>
        <v>0</v>
      </c>
      <c r="BQ64" s="158" t="str">
        <f t="shared" si="7"/>
        <v>0</v>
      </c>
      <c r="BR64" s="158" t="str">
        <f t="shared" si="8"/>
        <v>0</v>
      </c>
      <c r="BS64" s="158" t="str">
        <f t="shared" si="9"/>
        <v>0</v>
      </c>
      <c r="BT64" s="158" t="str">
        <f t="shared" si="10"/>
        <v>0</v>
      </c>
      <c r="BU64" s="158" t="str" cm="1">
        <f t="array" ref="BU64">IF(ISBLANK(AW64),"0",IF($AZ64&lt;2,"0",_xlfn.CEILING.MATH(AX64/الفرضيات!$H$3*(1+MAX(_xlfn.CHOOSECOLS(_xlfn._xlws.FILTER($I$4:$AT$335,$K$4:$K$335=AW64),36))))))</f>
        <v>0</v>
      </c>
      <c r="BV64" s="158" t="str" cm="1">
        <f t="array" ref="BV64">IF(ISBLANK(AW64),"0",IF($AZ64&lt;2,"0",_xlfn.CEILING.MATH(AY64/الفرضيات!$H$4*(1+MAX(_xlfn.CHOOSECOLS(_xlfn._xlws.FILTER($I$4:$AT$335,$K$4:$K$335=AW64),36))))))</f>
        <v>0</v>
      </c>
      <c r="BW64" s="158" t="str">
        <f>IF(ISBLANK(L64),"0",IF(S64&lt;3,"0",(V64*(R64-AG64)/الفرضيات!$H$2*(1+AR64))))</f>
        <v>0</v>
      </c>
      <c r="BX64" s="158" t="str">
        <f t="shared" si="11"/>
        <v>0</v>
      </c>
      <c r="BY64" s="158" t="str">
        <f t="shared" si="12"/>
        <v>0</v>
      </c>
      <c r="BZ64" s="158" t="str">
        <f t="shared" si="13"/>
        <v>0</v>
      </c>
      <c r="CA64" s="158" t="str">
        <f t="shared" si="14"/>
        <v>0</v>
      </c>
      <c r="CB64" s="158" t="str">
        <f t="shared" si="15"/>
        <v>0</v>
      </c>
      <c r="CC64" s="158" t="str" cm="1">
        <f t="array" ref="CC64">IF(ISBLANK(AW64),"0",IF($AZ64&lt;3,"0",_xlfn.CEILING.MATH(AX64/الفرضيات!$H$3*(1+MAX(_xlfn.CHOOSECOLS(_xlfn._xlws.FILTER($I$4:$AT$335,$K$4:$K$335=AW64),36))))))</f>
        <v>0</v>
      </c>
      <c r="CD64" s="158" t="str" cm="1">
        <f t="array" ref="CD64">IF(ISBLANK(AW64),"0",IF($AZ64&lt;3,"0",_xlfn.CEILING.MATH(AY64/الفرضيات!$H$4*(1+MAX(_xlfn.CHOOSECOLS(_xlfn._xlws.FILTER($I$4:$AT$335,$K$4:$K$335=AW64),36))))))</f>
        <v>0</v>
      </c>
      <c r="CE64" s="158">
        <f>IFERROR(MAX(0,((BG64+BO64+BW64)*(1+AS64+AR64)+(BH64+BI64+BJ64+BL64+BP64+BQ64+BR64+BT64+BX64+BY64+BZ64+CB64)*(1+AS64))*(1+ VLOOKUP(AQ64,الفرضيات!$N$1:$O$11,2,0))-AH64),0)</f>
        <v>0</v>
      </c>
      <c r="CF64" s="158">
        <f t="shared" si="16"/>
        <v>0</v>
      </c>
      <c r="CG64" s="158" cm="1">
        <f t="array" ref="CG64">IFERROR(MAX(0,MAX(BM64,BU64,CC64)*(1+VLOOKUP(MAX(_xlfn.CHOOSECOLS(_xlfn._xlws.FILTER($I$4:$AT$335,$K$4:$K$335=AW64),35)),الفرضيات!$N$2:$O$11,2,0))-BA64),0)</f>
        <v>0</v>
      </c>
      <c r="CH64" s="158" cm="1">
        <f t="array" ref="CH64">IFERROR(MAX(0,MAX(BN64,BV64,CD64)*(1+VLOOKUP(MAX(_xlfn.CHOOSECOLS(_xlfn._xlws.FILTER($I$4:$AT$335,$K$4:$K$335=AW64),35)),الفرضيات!$N$2:$O$11,2,0))-BB64),0)</f>
        <v>0</v>
      </c>
    </row>
    <row r="65" spans="9:86" ht="24.75" thickBot="1" x14ac:dyDescent="0.3">
      <c r="I65" s="10"/>
      <c r="J65" s="10"/>
      <c r="K65" s="10"/>
      <c r="L65" s="10"/>
      <c r="M65" s="10"/>
      <c r="N65" s="10"/>
      <c r="O65" s="10"/>
      <c r="P65" s="10"/>
      <c r="Q65" s="10"/>
      <c r="R65" s="10"/>
      <c r="S65" s="10"/>
      <c r="T65" s="114"/>
      <c r="U65" s="114"/>
      <c r="V65" s="114"/>
      <c r="W65" s="10"/>
      <c r="X65" s="10"/>
      <c r="Y65" s="10"/>
      <c r="Z65" s="10"/>
      <c r="AA65" s="10"/>
      <c r="AB65" s="10"/>
      <c r="AC65" s="10"/>
      <c r="AD65" s="10"/>
      <c r="AE65" s="10"/>
      <c r="AF65" s="10"/>
      <c r="AG65" s="10"/>
      <c r="AH65" s="10"/>
      <c r="AI65" s="10"/>
      <c r="AJ65" s="10"/>
      <c r="AK65" s="10"/>
      <c r="AL65" s="10"/>
      <c r="AM65" s="10"/>
      <c r="AN65" s="10"/>
      <c r="AO65" s="10"/>
      <c r="AP65" s="10"/>
      <c r="AQ65" s="111" t="str">
        <f t="shared" si="0"/>
        <v/>
      </c>
      <c r="AR65" s="114" t="str">
        <f>IF(AQ65="","",(LOOKUP(SUM(N65:O65),الفرضيات!$R$2:$R$9, الفرضيات!$S$2:$S$9)))</f>
        <v/>
      </c>
      <c r="AS65" s="114" t="str">
        <f>IF(ISBLANK(L65),"",الفرضيات!$L$2)</f>
        <v/>
      </c>
      <c r="AT65" s="10"/>
      <c r="AU65" s="142"/>
      <c r="AV65" s="10"/>
      <c r="AW65" s="10"/>
      <c r="AX65" s="10"/>
      <c r="AY65" s="10"/>
      <c r="AZ65" s="10"/>
      <c r="BA65" s="10"/>
      <c r="BB65" s="10"/>
      <c r="BC65" s="10"/>
      <c r="BD65" s="10"/>
      <c r="BE65" s="10"/>
      <c r="BF65" s="142"/>
      <c r="BG65" s="158" t="str">
        <f>IF(ISBLANK(L65),"0",T65*(R65-AG65)/الفرضيات!$H$2*(1+AR65))</f>
        <v>0</v>
      </c>
      <c r="BH65" s="158" t="str">
        <f t="shared" si="1"/>
        <v>0</v>
      </c>
      <c r="BI65" s="158" t="str">
        <f t="shared" si="2"/>
        <v>0</v>
      </c>
      <c r="BJ65" s="158" t="str">
        <f t="shared" si="3"/>
        <v>0</v>
      </c>
      <c r="BK65" s="158" t="str">
        <f t="shared" si="4"/>
        <v>0</v>
      </c>
      <c r="BL65" s="158" t="str">
        <f t="shared" si="5"/>
        <v>0</v>
      </c>
      <c r="BM65" s="158" t="str" cm="1">
        <f t="array" ref="BM65">IF(ISBLANK(AW65),"0",_xlfn.CEILING.MATH(AX65/الفرضيات!$H$3*(1+MAX(_xlfn.CHOOSECOLS(_xlfn._xlws.FILTER($I$4:$AT$335,$K$4:$K$335=AW65),36)))))</f>
        <v>0</v>
      </c>
      <c r="BN65" s="158" t="str" cm="1">
        <f t="array" ref="BN65">IF(ISBLANK(AW65),"0",_xlfn.CEILING.MATH(AY65/الفرضيات!$H$4*(1+MAX(_xlfn.CHOOSECOLS(_xlfn._xlws.FILTER($I$4:$AT$335,$K$4:$K$335=AW65),36)))))</f>
        <v>0</v>
      </c>
      <c r="BO65" s="158" t="str">
        <f>IF(ISBLANK(L65),"0",IF(S65&lt;2,"0",(U65*(R65-AG65)/الفرضيات!$H$2*(1+AR65))))</f>
        <v>0</v>
      </c>
      <c r="BP65" s="158" t="str">
        <f t="shared" si="6"/>
        <v>0</v>
      </c>
      <c r="BQ65" s="158" t="str">
        <f t="shared" si="7"/>
        <v>0</v>
      </c>
      <c r="BR65" s="158" t="str">
        <f t="shared" si="8"/>
        <v>0</v>
      </c>
      <c r="BS65" s="158" t="str">
        <f t="shared" si="9"/>
        <v>0</v>
      </c>
      <c r="BT65" s="158" t="str">
        <f t="shared" si="10"/>
        <v>0</v>
      </c>
      <c r="BU65" s="158" t="str" cm="1">
        <f t="array" ref="BU65">IF(ISBLANK(AW65),"0",IF($AZ65&lt;2,"0",_xlfn.CEILING.MATH(AX65/الفرضيات!$H$3*(1+MAX(_xlfn.CHOOSECOLS(_xlfn._xlws.FILTER($I$4:$AT$335,$K$4:$K$335=AW65),36))))))</f>
        <v>0</v>
      </c>
      <c r="BV65" s="158" t="str" cm="1">
        <f t="array" ref="BV65">IF(ISBLANK(AW65),"0",IF($AZ65&lt;2,"0",_xlfn.CEILING.MATH(AY65/الفرضيات!$H$4*(1+MAX(_xlfn.CHOOSECOLS(_xlfn._xlws.FILTER($I$4:$AT$335,$K$4:$K$335=AW65),36))))))</f>
        <v>0</v>
      </c>
      <c r="BW65" s="158" t="str">
        <f>IF(ISBLANK(L65),"0",IF(S65&lt;3,"0",(V65*(R65-AG65)/الفرضيات!$H$2*(1+AR65))))</f>
        <v>0</v>
      </c>
      <c r="BX65" s="158" t="str">
        <f t="shared" si="11"/>
        <v>0</v>
      </c>
      <c r="BY65" s="158" t="str">
        <f t="shared" si="12"/>
        <v>0</v>
      </c>
      <c r="BZ65" s="158" t="str">
        <f t="shared" si="13"/>
        <v>0</v>
      </c>
      <c r="CA65" s="158" t="str">
        <f t="shared" si="14"/>
        <v>0</v>
      </c>
      <c r="CB65" s="158" t="str">
        <f t="shared" si="15"/>
        <v>0</v>
      </c>
      <c r="CC65" s="158" t="str" cm="1">
        <f t="array" ref="CC65">IF(ISBLANK(AW65),"0",IF($AZ65&lt;3,"0",_xlfn.CEILING.MATH(AX65/الفرضيات!$H$3*(1+MAX(_xlfn.CHOOSECOLS(_xlfn._xlws.FILTER($I$4:$AT$335,$K$4:$K$335=AW65),36))))))</f>
        <v>0</v>
      </c>
      <c r="CD65" s="158" t="str" cm="1">
        <f t="array" ref="CD65">IF(ISBLANK(AW65),"0",IF($AZ65&lt;3,"0",_xlfn.CEILING.MATH(AY65/الفرضيات!$H$4*(1+MAX(_xlfn.CHOOSECOLS(_xlfn._xlws.FILTER($I$4:$AT$335,$K$4:$K$335=AW65),36))))))</f>
        <v>0</v>
      </c>
      <c r="CE65" s="158">
        <f>IFERROR(MAX(0,((BG65+BO65+BW65)*(1+AS65+AR65)+(BH65+BI65+BJ65+BL65+BP65+BQ65+BR65+BT65+BX65+BY65+BZ65+CB65)*(1+AS65))*(1+ VLOOKUP(AQ65,الفرضيات!$N$1:$O$11,2,0))-AH65),0)</f>
        <v>0</v>
      </c>
      <c r="CF65" s="158">
        <f t="shared" si="16"/>
        <v>0</v>
      </c>
      <c r="CG65" s="158" cm="1">
        <f t="array" ref="CG65">IFERROR(MAX(0,MAX(BM65,BU65,CC65)*(1+VLOOKUP(MAX(_xlfn.CHOOSECOLS(_xlfn._xlws.FILTER($I$4:$AT$335,$K$4:$K$335=AW65),35)),الفرضيات!$N$2:$O$11,2,0))-BA65),0)</f>
        <v>0</v>
      </c>
      <c r="CH65" s="158" cm="1">
        <f t="array" ref="CH65">IFERROR(MAX(0,MAX(BN65,BV65,CD65)*(1+VLOOKUP(MAX(_xlfn.CHOOSECOLS(_xlfn._xlws.FILTER($I$4:$AT$335,$K$4:$K$335=AW65),35)),الفرضيات!$N$2:$O$11,2,0))-BB65),0)</f>
        <v>0</v>
      </c>
    </row>
    <row r="66" spans="9:86" ht="24.75" thickBot="1" x14ac:dyDescent="0.3">
      <c r="I66" s="10"/>
      <c r="J66" s="10"/>
      <c r="K66" s="10"/>
      <c r="L66" s="10"/>
      <c r="M66" s="10"/>
      <c r="N66" s="10"/>
      <c r="O66" s="10"/>
      <c r="P66" s="10"/>
      <c r="Q66" s="10"/>
      <c r="R66" s="10"/>
      <c r="S66" s="10"/>
      <c r="T66" s="114"/>
      <c r="U66" s="114"/>
      <c r="V66" s="114"/>
      <c r="W66" s="10"/>
      <c r="X66" s="10"/>
      <c r="Y66" s="10"/>
      <c r="Z66" s="10"/>
      <c r="AA66" s="10"/>
      <c r="AB66" s="10"/>
      <c r="AC66" s="10"/>
      <c r="AD66" s="10"/>
      <c r="AE66" s="10"/>
      <c r="AF66" s="10"/>
      <c r="AG66" s="10"/>
      <c r="AH66" s="10"/>
      <c r="AI66" s="10"/>
      <c r="AJ66" s="10"/>
      <c r="AK66" s="10"/>
      <c r="AL66" s="10"/>
      <c r="AM66" s="10"/>
      <c r="AN66" s="10"/>
      <c r="AO66" s="10"/>
      <c r="AP66" s="10"/>
      <c r="AQ66" s="111" t="str">
        <f t="shared" si="0"/>
        <v/>
      </c>
      <c r="AR66" s="114" t="str">
        <f>IF(AQ66="","",(LOOKUP(SUM(N66:O66),الفرضيات!$R$2:$R$9, الفرضيات!$S$2:$S$9)))</f>
        <v/>
      </c>
      <c r="AS66" s="114" t="str">
        <f>IF(ISBLANK(L66),"",الفرضيات!$L$2)</f>
        <v/>
      </c>
      <c r="AT66" s="10"/>
      <c r="AU66" s="142"/>
      <c r="AV66" s="10"/>
      <c r="AW66" s="10"/>
      <c r="AX66" s="10"/>
      <c r="AY66" s="10"/>
      <c r="AZ66" s="10"/>
      <c r="BA66" s="10"/>
      <c r="BB66" s="10"/>
      <c r="BC66" s="10"/>
      <c r="BD66" s="10"/>
      <c r="BE66" s="10"/>
      <c r="BF66" s="142"/>
      <c r="BG66" s="158" t="str">
        <f>IF(ISBLANK(L66),"0",T66*(R66-AG66)/الفرضيات!$H$2*(1+AR66))</f>
        <v>0</v>
      </c>
      <c r="BH66" s="158" t="str">
        <f t="shared" si="1"/>
        <v>0</v>
      </c>
      <c r="BI66" s="158" t="str">
        <f t="shared" si="2"/>
        <v>0</v>
      </c>
      <c r="BJ66" s="158" t="str">
        <f t="shared" si="3"/>
        <v>0</v>
      </c>
      <c r="BK66" s="158" t="str">
        <f t="shared" si="4"/>
        <v>0</v>
      </c>
      <c r="BL66" s="158" t="str">
        <f t="shared" si="5"/>
        <v>0</v>
      </c>
      <c r="BM66" s="158" t="str" cm="1">
        <f t="array" ref="BM66">IF(ISBLANK(AW66),"0",_xlfn.CEILING.MATH(AX66/الفرضيات!$H$3*(1+MAX(_xlfn.CHOOSECOLS(_xlfn._xlws.FILTER($I$4:$AT$335,$K$4:$K$335=AW66),36)))))</f>
        <v>0</v>
      </c>
      <c r="BN66" s="158" t="str" cm="1">
        <f t="array" ref="BN66">IF(ISBLANK(AW66),"0",_xlfn.CEILING.MATH(AY66/الفرضيات!$H$4*(1+MAX(_xlfn.CHOOSECOLS(_xlfn._xlws.FILTER($I$4:$AT$335,$K$4:$K$335=AW66),36)))))</f>
        <v>0</v>
      </c>
      <c r="BO66" s="158" t="str">
        <f>IF(ISBLANK(L66),"0",IF(S66&lt;2,"0",(U66*(R66-AG66)/الفرضيات!$H$2*(1+AR66))))</f>
        <v>0</v>
      </c>
      <c r="BP66" s="158" t="str">
        <f t="shared" si="6"/>
        <v>0</v>
      </c>
      <c r="BQ66" s="158" t="str">
        <f t="shared" si="7"/>
        <v>0</v>
      </c>
      <c r="BR66" s="158" t="str">
        <f t="shared" si="8"/>
        <v>0</v>
      </c>
      <c r="BS66" s="158" t="str">
        <f t="shared" si="9"/>
        <v>0</v>
      </c>
      <c r="BT66" s="158" t="str">
        <f t="shared" si="10"/>
        <v>0</v>
      </c>
      <c r="BU66" s="158" t="str" cm="1">
        <f t="array" ref="BU66">IF(ISBLANK(AW66),"0",IF($AZ66&lt;2,"0",_xlfn.CEILING.MATH(AX66/الفرضيات!$H$3*(1+MAX(_xlfn.CHOOSECOLS(_xlfn._xlws.FILTER($I$4:$AT$335,$K$4:$K$335=AW66),36))))))</f>
        <v>0</v>
      </c>
      <c r="BV66" s="158" t="str" cm="1">
        <f t="array" ref="BV66">IF(ISBLANK(AW66),"0",IF($AZ66&lt;2,"0",_xlfn.CEILING.MATH(AY66/الفرضيات!$H$4*(1+MAX(_xlfn.CHOOSECOLS(_xlfn._xlws.FILTER($I$4:$AT$335,$K$4:$K$335=AW66),36))))))</f>
        <v>0</v>
      </c>
      <c r="BW66" s="158" t="str">
        <f>IF(ISBLANK(L66),"0",IF(S66&lt;3,"0",(V66*(R66-AG66)/الفرضيات!$H$2*(1+AR66))))</f>
        <v>0</v>
      </c>
      <c r="BX66" s="158" t="str">
        <f t="shared" si="11"/>
        <v>0</v>
      </c>
      <c r="BY66" s="158" t="str">
        <f t="shared" si="12"/>
        <v>0</v>
      </c>
      <c r="BZ66" s="158" t="str">
        <f t="shared" si="13"/>
        <v>0</v>
      </c>
      <c r="CA66" s="158" t="str">
        <f t="shared" si="14"/>
        <v>0</v>
      </c>
      <c r="CB66" s="158" t="str">
        <f t="shared" si="15"/>
        <v>0</v>
      </c>
      <c r="CC66" s="158" t="str" cm="1">
        <f t="array" ref="CC66">IF(ISBLANK(AW66),"0",IF($AZ66&lt;3,"0",_xlfn.CEILING.MATH(AX66/الفرضيات!$H$3*(1+MAX(_xlfn.CHOOSECOLS(_xlfn._xlws.FILTER($I$4:$AT$335,$K$4:$K$335=AW66),36))))))</f>
        <v>0</v>
      </c>
      <c r="CD66" s="158" t="str" cm="1">
        <f t="array" ref="CD66">IF(ISBLANK(AW66),"0",IF($AZ66&lt;3,"0",_xlfn.CEILING.MATH(AY66/الفرضيات!$H$4*(1+MAX(_xlfn.CHOOSECOLS(_xlfn._xlws.FILTER($I$4:$AT$335,$K$4:$K$335=AW66),36))))))</f>
        <v>0</v>
      </c>
      <c r="CE66" s="158">
        <f>IFERROR(MAX(0,((BG66+BO66+BW66)*(1+AS66+AR66)+(BH66+BI66+BJ66+BL66+BP66+BQ66+BR66+BT66+BX66+BY66+BZ66+CB66)*(1+AS66))*(1+ VLOOKUP(AQ66,الفرضيات!$N$1:$O$11,2,0))-AH66),0)</f>
        <v>0</v>
      </c>
      <c r="CF66" s="158">
        <f t="shared" si="16"/>
        <v>0</v>
      </c>
      <c r="CG66" s="158" cm="1">
        <f t="array" ref="CG66">IFERROR(MAX(0,MAX(BM66,BU66,CC66)*(1+VLOOKUP(MAX(_xlfn.CHOOSECOLS(_xlfn._xlws.FILTER($I$4:$AT$335,$K$4:$K$335=AW66),35)),الفرضيات!$N$2:$O$11,2,0))-BA66),0)</f>
        <v>0</v>
      </c>
      <c r="CH66" s="158" cm="1">
        <f t="array" ref="CH66">IFERROR(MAX(0,MAX(BN66,BV66,CD66)*(1+VLOOKUP(MAX(_xlfn.CHOOSECOLS(_xlfn._xlws.FILTER($I$4:$AT$335,$K$4:$K$335=AW66),35)),الفرضيات!$N$2:$O$11,2,0))-BB66),0)</f>
        <v>0</v>
      </c>
    </row>
    <row r="67" spans="9:86" ht="24.75" thickBot="1" x14ac:dyDescent="0.3">
      <c r="I67" s="10"/>
      <c r="J67" s="10"/>
      <c r="K67" s="10"/>
      <c r="L67" s="10"/>
      <c r="M67" s="10"/>
      <c r="N67" s="10"/>
      <c r="O67" s="10"/>
      <c r="P67" s="10"/>
      <c r="Q67" s="10"/>
      <c r="R67" s="10"/>
      <c r="S67" s="10"/>
      <c r="T67" s="114"/>
      <c r="U67" s="114"/>
      <c r="V67" s="114"/>
      <c r="W67" s="10"/>
      <c r="X67" s="10"/>
      <c r="Y67" s="10"/>
      <c r="Z67" s="10"/>
      <c r="AA67" s="10"/>
      <c r="AB67" s="10"/>
      <c r="AC67" s="10"/>
      <c r="AD67" s="10"/>
      <c r="AE67" s="10"/>
      <c r="AF67" s="10"/>
      <c r="AG67" s="10"/>
      <c r="AH67" s="10"/>
      <c r="AI67" s="10"/>
      <c r="AJ67" s="10"/>
      <c r="AK67" s="10"/>
      <c r="AL67" s="10"/>
      <c r="AM67" s="10"/>
      <c r="AN67" s="10"/>
      <c r="AO67" s="10"/>
      <c r="AP67" s="10"/>
      <c r="AQ67" s="111" t="str">
        <f t="shared" si="0"/>
        <v/>
      </c>
      <c r="AR67" s="114" t="str">
        <f>IF(AQ67="","",(LOOKUP(SUM(N67:O67),الفرضيات!$R$2:$R$9, الفرضيات!$S$2:$S$9)))</f>
        <v/>
      </c>
      <c r="AS67" s="114" t="str">
        <f>IF(ISBLANK(L67),"",الفرضيات!$L$2)</f>
        <v/>
      </c>
      <c r="AT67" s="10"/>
      <c r="AU67" s="142"/>
      <c r="AV67" s="10"/>
      <c r="AW67" s="10"/>
      <c r="AX67" s="10"/>
      <c r="AY67" s="10"/>
      <c r="AZ67" s="10"/>
      <c r="BA67" s="10"/>
      <c r="BB67" s="10"/>
      <c r="BC67" s="10"/>
      <c r="BD67" s="10"/>
      <c r="BE67" s="10"/>
      <c r="BF67" s="142"/>
      <c r="BG67" s="158" t="str">
        <f>IF(ISBLANK(L67),"0",T67*(R67-AG67)/الفرضيات!$H$2*(1+AR67))</f>
        <v>0</v>
      </c>
      <c r="BH67" s="158" t="str">
        <f t="shared" si="1"/>
        <v>0</v>
      </c>
      <c r="BI67" s="158" t="str">
        <f t="shared" si="2"/>
        <v>0</v>
      </c>
      <c r="BJ67" s="158" t="str">
        <f t="shared" si="3"/>
        <v>0</v>
      </c>
      <c r="BK67" s="158" t="str">
        <f t="shared" si="4"/>
        <v>0</v>
      </c>
      <c r="BL67" s="158" t="str">
        <f t="shared" si="5"/>
        <v>0</v>
      </c>
      <c r="BM67" s="158" t="str" cm="1">
        <f t="array" ref="BM67">IF(ISBLANK(AW67),"0",_xlfn.CEILING.MATH(AX67/الفرضيات!$H$3*(1+MAX(_xlfn.CHOOSECOLS(_xlfn._xlws.FILTER($I$4:$AT$335,$K$4:$K$335=AW67),36)))))</f>
        <v>0</v>
      </c>
      <c r="BN67" s="158" t="str" cm="1">
        <f t="array" ref="BN67">IF(ISBLANK(AW67),"0",_xlfn.CEILING.MATH(AY67/الفرضيات!$H$4*(1+MAX(_xlfn.CHOOSECOLS(_xlfn._xlws.FILTER($I$4:$AT$335,$K$4:$K$335=AW67),36)))))</f>
        <v>0</v>
      </c>
      <c r="BO67" s="158" t="str">
        <f>IF(ISBLANK(L67),"0",IF(S67&lt;2,"0",(U67*(R67-AG67)/الفرضيات!$H$2*(1+AR67))))</f>
        <v>0</v>
      </c>
      <c r="BP67" s="158" t="str">
        <f t="shared" si="6"/>
        <v>0</v>
      </c>
      <c r="BQ67" s="158" t="str">
        <f t="shared" si="7"/>
        <v>0</v>
      </c>
      <c r="BR67" s="158" t="str">
        <f t="shared" si="8"/>
        <v>0</v>
      </c>
      <c r="BS67" s="158" t="str">
        <f t="shared" si="9"/>
        <v>0</v>
      </c>
      <c r="BT67" s="158" t="str">
        <f t="shared" si="10"/>
        <v>0</v>
      </c>
      <c r="BU67" s="158" t="str" cm="1">
        <f t="array" ref="BU67">IF(ISBLANK(AW67),"0",IF($AZ67&lt;2,"0",_xlfn.CEILING.MATH(AX67/الفرضيات!$H$3*(1+MAX(_xlfn.CHOOSECOLS(_xlfn._xlws.FILTER($I$4:$AT$335,$K$4:$K$335=AW67),36))))))</f>
        <v>0</v>
      </c>
      <c r="BV67" s="158" t="str" cm="1">
        <f t="array" ref="BV67">IF(ISBLANK(AW67),"0",IF($AZ67&lt;2,"0",_xlfn.CEILING.MATH(AY67/الفرضيات!$H$4*(1+MAX(_xlfn.CHOOSECOLS(_xlfn._xlws.FILTER($I$4:$AT$335,$K$4:$K$335=AW67),36))))))</f>
        <v>0</v>
      </c>
      <c r="BW67" s="158" t="str">
        <f>IF(ISBLANK(L67),"0",IF(S67&lt;3,"0",(V67*(R67-AG67)/الفرضيات!$H$2*(1+AR67))))</f>
        <v>0</v>
      </c>
      <c r="BX67" s="158" t="str">
        <f t="shared" si="11"/>
        <v>0</v>
      </c>
      <c r="BY67" s="158" t="str">
        <f t="shared" si="12"/>
        <v>0</v>
      </c>
      <c r="BZ67" s="158" t="str">
        <f t="shared" si="13"/>
        <v>0</v>
      </c>
      <c r="CA67" s="158" t="str">
        <f t="shared" si="14"/>
        <v>0</v>
      </c>
      <c r="CB67" s="158" t="str">
        <f t="shared" si="15"/>
        <v>0</v>
      </c>
      <c r="CC67" s="158" t="str" cm="1">
        <f t="array" ref="CC67">IF(ISBLANK(AW67),"0",IF($AZ67&lt;3,"0",_xlfn.CEILING.MATH(AX67/الفرضيات!$H$3*(1+MAX(_xlfn.CHOOSECOLS(_xlfn._xlws.FILTER($I$4:$AT$335,$K$4:$K$335=AW67),36))))))</f>
        <v>0</v>
      </c>
      <c r="CD67" s="158" t="str" cm="1">
        <f t="array" ref="CD67">IF(ISBLANK(AW67),"0",IF($AZ67&lt;3,"0",_xlfn.CEILING.MATH(AY67/الفرضيات!$H$4*(1+MAX(_xlfn.CHOOSECOLS(_xlfn._xlws.FILTER($I$4:$AT$335,$K$4:$K$335=AW67),36))))))</f>
        <v>0</v>
      </c>
      <c r="CE67" s="158">
        <f>IFERROR(MAX(0,((BG67+BO67+BW67)*(1+AS67+AR67)+(BH67+BI67+BJ67+BL67+BP67+BQ67+BR67+BT67+BX67+BY67+BZ67+CB67)*(1+AS67))*(1+ VLOOKUP(AQ67,الفرضيات!$N$1:$O$11,2,0))-AH67),0)</f>
        <v>0</v>
      </c>
      <c r="CF67" s="158">
        <f t="shared" si="16"/>
        <v>0</v>
      </c>
      <c r="CG67" s="158" cm="1">
        <f t="array" ref="CG67">IFERROR(MAX(0,MAX(BM67,BU67,CC67)*(1+VLOOKUP(MAX(_xlfn.CHOOSECOLS(_xlfn._xlws.FILTER($I$4:$AT$335,$K$4:$K$335=AW67),35)),الفرضيات!$N$2:$O$11,2,0))-BA67),0)</f>
        <v>0</v>
      </c>
      <c r="CH67" s="158" cm="1">
        <f t="array" ref="CH67">IFERROR(MAX(0,MAX(BN67,BV67,CD67)*(1+VLOOKUP(MAX(_xlfn.CHOOSECOLS(_xlfn._xlws.FILTER($I$4:$AT$335,$K$4:$K$335=AW67),35)),الفرضيات!$N$2:$O$11,2,0))-BB67),0)</f>
        <v>0</v>
      </c>
    </row>
    <row r="68" spans="9:86" ht="24.75" thickBot="1" x14ac:dyDescent="0.3">
      <c r="I68" s="10"/>
      <c r="J68" s="10"/>
      <c r="K68" s="10"/>
      <c r="L68" s="10"/>
      <c r="M68" s="10"/>
      <c r="N68" s="10"/>
      <c r="O68" s="10"/>
      <c r="P68" s="10"/>
      <c r="Q68" s="10"/>
      <c r="R68" s="10"/>
      <c r="S68" s="10"/>
      <c r="T68" s="114"/>
      <c r="U68" s="114"/>
      <c r="V68" s="114"/>
      <c r="W68" s="10"/>
      <c r="X68" s="10"/>
      <c r="Y68" s="10"/>
      <c r="Z68" s="10"/>
      <c r="AA68" s="10"/>
      <c r="AB68" s="10"/>
      <c r="AC68" s="10"/>
      <c r="AD68" s="10"/>
      <c r="AE68" s="10"/>
      <c r="AF68" s="10"/>
      <c r="AG68" s="10"/>
      <c r="AH68" s="10"/>
      <c r="AI68" s="10"/>
      <c r="AJ68" s="10"/>
      <c r="AK68" s="10"/>
      <c r="AL68" s="10"/>
      <c r="AM68" s="10"/>
      <c r="AN68" s="10"/>
      <c r="AO68" s="10"/>
      <c r="AP68" s="10"/>
      <c r="AQ68" s="111" t="str">
        <f t="shared" si="0"/>
        <v/>
      </c>
      <c r="AR68" s="114" t="str">
        <f>IF(AQ68="","",(LOOKUP(SUM(N68:O68),الفرضيات!$R$2:$R$9, الفرضيات!$S$2:$S$9)))</f>
        <v/>
      </c>
      <c r="AS68" s="114" t="str">
        <f>IF(ISBLANK(L68),"",الفرضيات!$L$2)</f>
        <v/>
      </c>
      <c r="AT68" s="10"/>
      <c r="AU68" s="142"/>
      <c r="AV68" s="10"/>
      <c r="AW68" s="10"/>
      <c r="AX68" s="10"/>
      <c r="AY68" s="10"/>
      <c r="AZ68" s="10"/>
      <c r="BA68" s="10"/>
      <c r="BB68" s="10"/>
      <c r="BC68" s="10"/>
      <c r="BD68" s="10"/>
      <c r="BE68" s="10"/>
      <c r="BF68" s="142"/>
      <c r="BG68" s="158" t="str">
        <f>IF(ISBLANK(L68),"0",T68*(R68-AG68)/الفرضيات!$H$2*(1+AR68))</f>
        <v>0</v>
      </c>
      <c r="BH68" s="158" t="str">
        <f t="shared" si="1"/>
        <v>0</v>
      </c>
      <c r="BI68" s="158" t="str">
        <f t="shared" si="2"/>
        <v>0</v>
      </c>
      <c r="BJ68" s="158" t="str">
        <f t="shared" si="3"/>
        <v>0</v>
      </c>
      <c r="BK68" s="158" t="str">
        <f t="shared" si="4"/>
        <v>0</v>
      </c>
      <c r="BL68" s="158" t="str">
        <f t="shared" si="5"/>
        <v>0</v>
      </c>
      <c r="BM68" s="158" t="str" cm="1">
        <f t="array" ref="BM68">IF(ISBLANK(AW68),"0",_xlfn.CEILING.MATH(AX68/الفرضيات!$H$3*(1+MAX(_xlfn.CHOOSECOLS(_xlfn._xlws.FILTER($I$4:$AT$335,$K$4:$K$335=AW68),36)))))</f>
        <v>0</v>
      </c>
      <c r="BN68" s="158" t="str" cm="1">
        <f t="array" ref="BN68">IF(ISBLANK(AW68),"0",_xlfn.CEILING.MATH(AY68/الفرضيات!$H$4*(1+MAX(_xlfn.CHOOSECOLS(_xlfn._xlws.FILTER($I$4:$AT$335,$K$4:$K$335=AW68),36)))))</f>
        <v>0</v>
      </c>
      <c r="BO68" s="158" t="str">
        <f>IF(ISBLANK(L68),"0",IF(S68&lt;2,"0",(U68*(R68-AG68)/الفرضيات!$H$2*(1+AR68))))</f>
        <v>0</v>
      </c>
      <c r="BP68" s="158" t="str">
        <f t="shared" si="6"/>
        <v>0</v>
      </c>
      <c r="BQ68" s="158" t="str">
        <f t="shared" si="7"/>
        <v>0</v>
      </c>
      <c r="BR68" s="158" t="str">
        <f t="shared" si="8"/>
        <v>0</v>
      </c>
      <c r="BS68" s="158" t="str">
        <f t="shared" si="9"/>
        <v>0</v>
      </c>
      <c r="BT68" s="158" t="str">
        <f t="shared" si="10"/>
        <v>0</v>
      </c>
      <c r="BU68" s="158" t="str" cm="1">
        <f t="array" ref="BU68">IF(ISBLANK(AW68),"0",IF($AZ68&lt;2,"0",_xlfn.CEILING.MATH(AX68/الفرضيات!$H$3*(1+MAX(_xlfn.CHOOSECOLS(_xlfn._xlws.FILTER($I$4:$AT$335,$K$4:$K$335=AW68),36))))))</f>
        <v>0</v>
      </c>
      <c r="BV68" s="158" t="str" cm="1">
        <f t="array" ref="BV68">IF(ISBLANK(AW68),"0",IF($AZ68&lt;2,"0",_xlfn.CEILING.MATH(AY68/الفرضيات!$H$4*(1+MAX(_xlfn.CHOOSECOLS(_xlfn._xlws.FILTER($I$4:$AT$335,$K$4:$K$335=AW68),36))))))</f>
        <v>0</v>
      </c>
      <c r="BW68" s="158" t="str">
        <f>IF(ISBLANK(L68),"0",IF(S68&lt;3,"0",(V68*(R68-AG68)/الفرضيات!$H$2*(1+AR68))))</f>
        <v>0</v>
      </c>
      <c r="BX68" s="158" t="str">
        <f t="shared" si="11"/>
        <v>0</v>
      </c>
      <c r="BY68" s="158" t="str">
        <f t="shared" si="12"/>
        <v>0</v>
      </c>
      <c r="BZ68" s="158" t="str">
        <f t="shared" si="13"/>
        <v>0</v>
      </c>
      <c r="CA68" s="158" t="str">
        <f t="shared" si="14"/>
        <v>0</v>
      </c>
      <c r="CB68" s="158" t="str">
        <f t="shared" si="15"/>
        <v>0</v>
      </c>
      <c r="CC68" s="158" t="str" cm="1">
        <f t="array" ref="CC68">IF(ISBLANK(AW68),"0",IF($AZ68&lt;3,"0",_xlfn.CEILING.MATH(AX68/الفرضيات!$H$3*(1+MAX(_xlfn.CHOOSECOLS(_xlfn._xlws.FILTER($I$4:$AT$335,$K$4:$K$335=AW68),36))))))</f>
        <v>0</v>
      </c>
      <c r="CD68" s="158" t="str" cm="1">
        <f t="array" ref="CD68">IF(ISBLANK(AW68),"0",IF($AZ68&lt;3,"0",_xlfn.CEILING.MATH(AY68/الفرضيات!$H$4*(1+MAX(_xlfn.CHOOSECOLS(_xlfn._xlws.FILTER($I$4:$AT$335,$K$4:$K$335=AW68),36))))))</f>
        <v>0</v>
      </c>
      <c r="CE68" s="158">
        <f>IFERROR(MAX(0,((BG68+BO68+BW68)*(1+AS68+AR68)+(BH68+BI68+BJ68+BL68+BP68+BQ68+BR68+BT68+BX68+BY68+BZ68+CB68)*(1+AS68))*(1+ VLOOKUP(AQ68,الفرضيات!$N$1:$O$11,2,0))-AH68),0)</f>
        <v>0</v>
      </c>
      <c r="CF68" s="158">
        <f t="shared" si="16"/>
        <v>0</v>
      </c>
      <c r="CG68" s="158" cm="1">
        <f t="array" ref="CG68">IFERROR(MAX(0,MAX(BM68,BU68,CC68)*(1+VLOOKUP(MAX(_xlfn.CHOOSECOLS(_xlfn._xlws.FILTER($I$4:$AT$335,$K$4:$K$335=AW68),35)),الفرضيات!$N$2:$O$11,2,0))-BA68),0)</f>
        <v>0</v>
      </c>
      <c r="CH68" s="158" cm="1">
        <f t="array" ref="CH68">IFERROR(MAX(0,MAX(BN68,BV68,CD68)*(1+VLOOKUP(MAX(_xlfn.CHOOSECOLS(_xlfn._xlws.FILTER($I$4:$AT$335,$K$4:$K$335=AW68),35)),الفرضيات!$N$2:$O$11,2,0))-BB68),0)</f>
        <v>0</v>
      </c>
    </row>
    <row r="69" spans="9:86" ht="24.75" thickBot="1" x14ac:dyDescent="0.3">
      <c r="I69" s="10"/>
      <c r="J69" s="10"/>
      <c r="K69" s="10"/>
      <c r="L69" s="10"/>
      <c r="M69" s="10"/>
      <c r="N69" s="10"/>
      <c r="O69" s="10"/>
      <c r="P69" s="10"/>
      <c r="Q69" s="10"/>
      <c r="R69" s="10"/>
      <c r="S69" s="10"/>
      <c r="T69" s="114"/>
      <c r="U69" s="114"/>
      <c r="V69" s="114"/>
      <c r="W69" s="10"/>
      <c r="X69" s="10"/>
      <c r="Y69" s="10"/>
      <c r="Z69" s="10"/>
      <c r="AA69" s="10"/>
      <c r="AB69" s="10"/>
      <c r="AC69" s="10"/>
      <c r="AD69" s="10"/>
      <c r="AE69" s="10"/>
      <c r="AF69" s="10"/>
      <c r="AG69" s="10"/>
      <c r="AH69" s="10"/>
      <c r="AI69" s="10"/>
      <c r="AJ69" s="10"/>
      <c r="AK69" s="10"/>
      <c r="AL69" s="10"/>
      <c r="AM69" s="10"/>
      <c r="AN69" s="10"/>
      <c r="AO69" s="10"/>
      <c r="AP69" s="10"/>
      <c r="AQ69" s="111" t="str">
        <f t="shared" ref="AQ69:AQ132" si="17">IFERROR(
IF(AND(AM69&lt;&gt;0,AL69&lt;&gt;0,AK69&lt;&gt;0),
VLOOKUP(AL69,$B$45:$C$48,2,0)*VLOOKUP(AM69,$B$45:$C$48,2,0)*VLOOKUP(AK69,$B$45:$C$48,2,0),
VLOOKUP(AO69,$B$45:$C$48,2,0)*VLOOKUP(AP69,$B$45:$C$48,2,0)*VLOOKUP(AN69,$B$45:$C$48,2,0)),"")</f>
        <v/>
      </c>
      <c r="AR69" s="114" t="str">
        <f>IF(AQ69="","",(LOOKUP(SUM(N69:O69),الفرضيات!$R$2:$R$9, الفرضيات!$S$2:$S$9)))</f>
        <v/>
      </c>
      <c r="AS69" s="114" t="str">
        <f>IF(ISBLANK(L69),"",الفرضيات!$L$2)</f>
        <v/>
      </c>
      <c r="AT69" s="10"/>
      <c r="AU69" s="142"/>
      <c r="AV69" s="10"/>
      <c r="AW69" s="10"/>
      <c r="AX69" s="10"/>
      <c r="AY69" s="10"/>
      <c r="AZ69" s="10"/>
      <c r="BA69" s="10"/>
      <c r="BB69" s="10"/>
      <c r="BC69" s="10"/>
      <c r="BD69" s="10"/>
      <c r="BE69" s="10"/>
      <c r="BF69" s="142"/>
      <c r="BG69" s="158" t="str">
        <f>IF(ISBLANK(L69),"0",T69*(R69-AG69)/الفرضيات!$H$2*(1+AR69))</f>
        <v>0</v>
      </c>
      <c r="BH69" s="158" t="str">
        <f t="shared" ref="BH69:BH132" si="18">IF(ISBLANK(L69),"0",_xlfn.CEILING.MATH(W69))</f>
        <v>0</v>
      </c>
      <c r="BI69" s="158" t="str">
        <f t="shared" ref="BI69:BI132" si="19">IF(ISBLANK(AW69),"0",_xlfn.CEILING.MATH(BC69))</f>
        <v>0</v>
      </c>
      <c r="BJ69" s="158" t="str">
        <f t="shared" ref="BJ69:BJ132" si="20">IF(ISBLANK(AW69),"0",BM69+BN69)</f>
        <v>0</v>
      </c>
      <c r="BK69" s="158" t="str">
        <f t="shared" ref="BK69:BK132" si="21">IF(ISBLANK(L69),"0",_xlfn.CEILING.MATH(AD69))</f>
        <v>0</v>
      </c>
      <c r="BL69" s="158" t="str">
        <f t="shared" ref="BL69:BL132" si="22">IF(ISBLANK(L69),"0",_xlfn.CEILING.MATH(Z69))</f>
        <v>0</v>
      </c>
      <c r="BM69" s="158" t="str" cm="1">
        <f t="array" ref="BM69">IF(ISBLANK(AW69),"0",_xlfn.CEILING.MATH(AX69/الفرضيات!$H$3*(1+MAX(_xlfn.CHOOSECOLS(_xlfn._xlws.FILTER($I$4:$AT$335,$K$4:$K$335=AW69),36)))))</f>
        <v>0</v>
      </c>
      <c r="BN69" s="158" t="str" cm="1">
        <f t="array" ref="BN69">IF(ISBLANK(AW69),"0",_xlfn.CEILING.MATH(AY69/الفرضيات!$H$4*(1+MAX(_xlfn.CHOOSECOLS(_xlfn._xlws.FILTER($I$4:$AT$335,$K$4:$K$335=AW69),36)))))</f>
        <v>0</v>
      </c>
      <c r="BO69" s="158" t="str">
        <f>IF(ISBLANK(L69),"0",IF(S69&lt;2,"0",(U69*(R69-AG69)/الفرضيات!$H$2*(1+AR69))))</f>
        <v>0</v>
      </c>
      <c r="BP69" s="158" t="str">
        <f t="shared" ref="BP69:BP132" si="23">IF(ISBLANK(L69),"0",_xlfn.CEILING.MATH(X69))</f>
        <v>0</v>
      </c>
      <c r="BQ69" s="158" t="str">
        <f t="shared" ref="BQ69:BQ132" si="24">IF(ISBLANK(AW69),"0",_xlfn.CEILING.MATH(BD69))</f>
        <v>0</v>
      </c>
      <c r="BR69" s="158" t="str">
        <f t="shared" ref="BR69:BR132" si="25">IF(ISBLANK(AW69),"0",IF($AZ69&lt;2,"0",BU69+BV69))</f>
        <v>0</v>
      </c>
      <c r="BS69" s="158" t="str">
        <f t="shared" ref="BS69:BS132" si="26">IF(ISBLANK(L69),"0",_xlfn.CEILING.MATH(AE69))</f>
        <v>0</v>
      </c>
      <c r="BT69" s="158" t="str">
        <f t="shared" ref="BT69:BT132" si="27">IF(ISBLANK(L69),"0",_xlfn.CEILING.MATH(AA69))</f>
        <v>0</v>
      </c>
      <c r="BU69" s="158" t="str" cm="1">
        <f t="array" ref="BU69">IF(ISBLANK(AW69),"0",IF($AZ69&lt;2,"0",_xlfn.CEILING.MATH(AX69/الفرضيات!$H$3*(1+MAX(_xlfn.CHOOSECOLS(_xlfn._xlws.FILTER($I$4:$AT$335,$K$4:$K$335=AW69),36))))))</f>
        <v>0</v>
      </c>
      <c r="BV69" s="158" t="str" cm="1">
        <f t="array" ref="BV69">IF(ISBLANK(AW69),"0",IF($AZ69&lt;2,"0",_xlfn.CEILING.MATH(AY69/الفرضيات!$H$4*(1+MAX(_xlfn.CHOOSECOLS(_xlfn._xlws.FILTER($I$4:$AT$335,$K$4:$K$335=AW69),36))))))</f>
        <v>0</v>
      </c>
      <c r="BW69" s="158" t="str">
        <f>IF(ISBLANK(L69),"0",IF(S69&lt;3,"0",(V69*(R69-AG69)/الفرضيات!$H$2*(1+AR69))))</f>
        <v>0</v>
      </c>
      <c r="BX69" s="158" t="str">
        <f t="shared" ref="BX69:BX132" si="28">IF(ISBLANK(L69),"0",_xlfn.CEILING.MATH(Y69))</f>
        <v>0</v>
      </c>
      <c r="BY69" s="158" t="str">
        <f t="shared" ref="BY69:BY132" si="29">IF(ISBLANK(AW69),"0",_xlfn.CEILING.MATH(BE69))</f>
        <v>0</v>
      </c>
      <c r="BZ69" s="158" t="str">
        <f t="shared" ref="BZ69:BZ132" si="30">IF(ISBLANK(AW69),"0",IF($AZ69&lt;3,"0",CC69+CD69))</f>
        <v>0</v>
      </c>
      <c r="CA69" s="158" t="str">
        <f t="shared" ref="CA69:CA132" si="31">IF(ISBLANK(L69),"0",_xlfn.CEILING.MATH(AF69))</f>
        <v>0</v>
      </c>
      <c r="CB69" s="158" t="str">
        <f t="shared" ref="CB69:CB132" si="32">IF(ISBLANK(L69),"0",_xlfn.CEILING.MATH(AB69))</f>
        <v>0</v>
      </c>
      <c r="CC69" s="158" t="str" cm="1">
        <f t="array" ref="CC69">IF(ISBLANK(AW69),"0",IF($AZ69&lt;3,"0",_xlfn.CEILING.MATH(AX69/الفرضيات!$H$3*(1+MAX(_xlfn.CHOOSECOLS(_xlfn._xlws.FILTER($I$4:$AT$335,$K$4:$K$335=AW69),36))))))</f>
        <v>0</v>
      </c>
      <c r="CD69" s="158" t="str" cm="1">
        <f t="array" ref="CD69">IF(ISBLANK(AW69),"0",IF($AZ69&lt;3,"0",_xlfn.CEILING.MATH(AY69/الفرضيات!$H$4*(1+MAX(_xlfn.CHOOSECOLS(_xlfn._xlws.FILTER($I$4:$AT$335,$K$4:$K$335=AW69),36))))))</f>
        <v>0</v>
      </c>
      <c r="CE69" s="158">
        <f>IFERROR(MAX(0,((BG69+BO69+BW69)*(1+AS69+AR69)+(BH69+BI69+BJ69+BL69+BP69+BQ69+BR69+BT69+BX69+BY69+BZ69+CB69)*(1+AS69))*(1+ VLOOKUP(AQ69,الفرضيات!$N$1:$O$11,2,0))-AH69),0)</f>
        <v>0</v>
      </c>
      <c r="CF69" s="158">
        <f t="shared" ref="CF69:CF132" si="33">IFERROR(BK69+BS69+CA69,0)</f>
        <v>0</v>
      </c>
      <c r="CG69" s="158" cm="1">
        <f t="array" ref="CG69">IFERROR(MAX(0,MAX(BM69,BU69,CC69)*(1+VLOOKUP(MAX(_xlfn.CHOOSECOLS(_xlfn._xlws.FILTER($I$4:$AT$335,$K$4:$K$335=AW69),35)),الفرضيات!$N$2:$O$11,2,0))-BA69),0)</f>
        <v>0</v>
      </c>
      <c r="CH69" s="158" cm="1">
        <f t="array" ref="CH69">IFERROR(MAX(0,MAX(BN69,BV69,CD69)*(1+VLOOKUP(MAX(_xlfn.CHOOSECOLS(_xlfn._xlws.FILTER($I$4:$AT$335,$K$4:$K$335=AW69),35)),الفرضيات!$N$2:$O$11,2,0))-BB69),0)</f>
        <v>0</v>
      </c>
    </row>
    <row r="70" spans="9:86" ht="24.75" thickBot="1" x14ac:dyDescent="0.3">
      <c r="I70" s="10"/>
      <c r="J70" s="10"/>
      <c r="K70" s="10"/>
      <c r="L70" s="10"/>
      <c r="M70" s="10"/>
      <c r="N70" s="10"/>
      <c r="O70" s="10"/>
      <c r="P70" s="10"/>
      <c r="Q70" s="10"/>
      <c r="R70" s="10"/>
      <c r="S70" s="10"/>
      <c r="T70" s="114"/>
      <c r="U70" s="114"/>
      <c r="V70" s="114"/>
      <c r="W70" s="10"/>
      <c r="X70" s="10"/>
      <c r="Y70" s="10"/>
      <c r="Z70" s="10"/>
      <c r="AA70" s="10"/>
      <c r="AB70" s="10"/>
      <c r="AC70" s="10"/>
      <c r="AD70" s="10"/>
      <c r="AE70" s="10"/>
      <c r="AF70" s="10"/>
      <c r="AG70" s="10"/>
      <c r="AH70" s="10"/>
      <c r="AI70" s="10"/>
      <c r="AJ70" s="10"/>
      <c r="AK70" s="10"/>
      <c r="AL70" s="10"/>
      <c r="AM70" s="10"/>
      <c r="AN70" s="10"/>
      <c r="AO70" s="10"/>
      <c r="AP70" s="10"/>
      <c r="AQ70" s="111" t="str">
        <f t="shared" si="17"/>
        <v/>
      </c>
      <c r="AR70" s="114" t="str">
        <f>IF(AQ70="","",(LOOKUP(SUM(N70:O70),الفرضيات!$R$2:$R$9, الفرضيات!$S$2:$S$9)))</f>
        <v/>
      </c>
      <c r="AS70" s="114" t="str">
        <f>IF(ISBLANK(L70),"",الفرضيات!$L$2)</f>
        <v/>
      </c>
      <c r="AT70" s="10"/>
      <c r="AU70" s="142"/>
      <c r="AV70" s="10"/>
      <c r="AW70" s="10"/>
      <c r="AX70" s="10"/>
      <c r="AY70" s="10"/>
      <c r="AZ70" s="10"/>
      <c r="BA70" s="10"/>
      <c r="BB70" s="10"/>
      <c r="BC70" s="10"/>
      <c r="BD70" s="10"/>
      <c r="BE70" s="10"/>
      <c r="BF70" s="142"/>
      <c r="BG70" s="158" t="str">
        <f>IF(ISBLANK(L70),"0",T70*(R70-AG70)/الفرضيات!$H$2*(1+AR70))</f>
        <v>0</v>
      </c>
      <c r="BH70" s="158" t="str">
        <f t="shared" si="18"/>
        <v>0</v>
      </c>
      <c r="BI70" s="158" t="str">
        <f t="shared" si="19"/>
        <v>0</v>
      </c>
      <c r="BJ70" s="158" t="str">
        <f t="shared" si="20"/>
        <v>0</v>
      </c>
      <c r="BK70" s="158" t="str">
        <f t="shared" si="21"/>
        <v>0</v>
      </c>
      <c r="BL70" s="158" t="str">
        <f t="shared" si="22"/>
        <v>0</v>
      </c>
      <c r="BM70" s="158" t="str" cm="1">
        <f t="array" ref="BM70">IF(ISBLANK(AW70),"0",_xlfn.CEILING.MATH(AX70/الفرضيات!$H$3*(1+MAX(_xlfn.CHOOSECOLS(_xlfn._xlws.FILTER($I$4:$AT$335,$K$4:$K$335=AW70),36)))))</f>
        <v>0</v>
      </c>
      <c r="BN70" s="158" t="str" cm="1">
        <f t="array" ref="BN70">IF(ISBLANK(AW70),"0",_xlfn.CEILING.MATH(AY70/الفرضيات!$H$4*(1+MAX(_xlfn.CHOOSECOLS(_xlfn._xlws.FILTER($I$4:$AT$335,$K$4:$K$335=AW70),36)))))</f>
        <v>0</v>
      </c>
      <c r="BO70" s="158" t="str">
        <f>IF(ISBLANK(L70),"0",IF(S70&lt;2,"0",(U70*(R70-AG70)/الفرضيات!$H$2*(1+AR70))))</f>
        <v>0</v>
      </c>
      <c r="BP70" s="158" t="str">
        <f t="shared" si="23"/>
        <v>0</v>
      </c>
      <c r="BQ70" s="158" t="str">
        <f t="shared" si="24"/>
        <v>0</v>
      </c>
      <c r="BR70" s="158" t="str">
        <f t="shared" si="25"/>
        <v>0</v>
      </c>
      <c r="BS70" s="158" t="str">
        <f t="shared" si="26"/>
        <v>0</v>
      </c>
      <c r="BT70" s="158" t="str">
        <f t="shared" si="27"/>
        <v>0</v>
      </c>
      <c r="BU70" s="158" t="str" cm="1">
        <f t="array" ref="BU70">IF(ISBLANK(AW70),"0",IF($AZ70&lt;2,"0",_xlfn.CEILING.MATH(AX70/الفرضيات!$H$3*(1+MAX(_xlfn.CHOOSECOLS(_xlfn._xlws.FILTER($I$4:$AT$335,$K$4:$K$335=AW70),36))))))</f>
        <v>0</v>
      </c>
      <c r="BV70" s="158" t="str" cm="1">
        <f t="array" ref="BV70">IF(ISBLANK(AW70),"0",IF($AZ70&lt;2,"0",_xlfn.CEILING.MATH(AY70/الفرضيات!$H$4*(1+MAX(_xlfn.CHOOSECOLS(_xlfn._xlws.FILTER($I$4:$AT$335,$K$4:$K$335=AW70),36))))))</f>
        <v>0</v>
      </c>
      <c r="BW70" s="158" t="str">
        <f>IF(ISBLANK(L70),"0",IF(S70&lt;3,"0",(V70*(R70-AG70)/الفرضيات!$H$2*(1+AR70))))</f>
        <v>0</v>
      </c>
      <c r="BX70" s="158" t="str">
        <f t="shared" si="28"/>
        <v>0</v>
      </c>
      <c r="BY70" s="158" t="str">
        <f t="shared" si="29"/>
        <v>0</v>
      </c>
      <c r="BZ70" s="158" t="str">
        <f t="shared" si="30"/>
        <v>0</v>
      </c>
      <c r="CA70" s="158" t="str">
        <f t="shared" si="31"/>
        <v>0</v>
      </c>
      <c r="CB70" s="158" t="str">
        <f t="shared" si="32"/>
        <v>0</v>
      </c>
      <c r="CC70" s="158" t="str" cm="1">
        <f t="array" ref="CC70">IF(ISBLANK(AW70),"0",IF($AZ70&lt;3,"0",_xlfn.CEILING.MATH(AX70/الفرضيات!$H$3*(1+MAX(_xlfn.CHOOSECOLS(_xlfn._xlws.FILTER($I$4:$AT$335,$K$4:$K$335=AW70),36))))))</f>
        <v>0</v>
      </c>
      <c r="CD70" s="158" t="str" cm="1">
        <f t="array" ref="CD70">IF(ISBLANK(AW70),"0",IF($AZ70&lt;3,"0",_xlfn.CEILING.MATH(AY70/الفرضيات!$H$4*(1+MAX(_xlfn.CHOOSECOLS(_xlfn._xlws.FILTER($I$4:$AT$335,$K$4:$K$335=AW70),36))))))</f>
        <v>0</v>
      </c>
      <c r="CE70" s="158">
        <f>IFERROR(MAX(0,((BG70+BO70+BW70)*(1+AS70+AR70)+(BH70+BI70+BJ70+BL70+BP70+BQ70+BR70+BT70+BX70+BY70+BZ70+CB70)*(1+AS70))*(1+ VLOOKUP(AQ70,الفرضيات!$N$1:$O$11,2,0))-AH70),0)</f>
        <v>0</v>
      </c>
      <c r="CF70" s="158">
        <f t="shared" si="33"/>
        <v>0</v>
      </c>
      <c r="CG70" s="158" cm="1">
        <f t="array" ref="CG70">IFERROR(MAX(0,MAX(BM70,BU70,CC70)*(1+VLOOKUP(MAX(_xlfn.CHOOSECOLS(_xlfn._xlws.FILTER($I$4:$AT$335,$K$4:$K$335=AW70),35)),الفرضيات!$N$2:$O$11,2,0))-BA70),0)</f>
        <v>0</v>
      </c>
      <c r="CH70" s="158" cm="1">
        <f t="array" ref="CH70">IFERROR(MAX(0,MAX(BN70,BV70,CD70)*(1+VLOOKUP(MAX(_xlfn.CHOOSECOLS(_xlfn._xlws.FILTER($I$4:$AT$335,$K$4:$K$335=AW70),35)),الفرضيات!$N$2:$O$11,2,0))-BB70),0)</f>
        <v>0</v>
      </c>
    </row>
    <row r="71" spans="9:86" ht="24.75" thickBot="1" x14ac:dyDescent="0.3">
      <c r="I71" s="10"/>
      <c r="J71" s="10"/>
      <c r="K71" s="10"/>
      <c r="L71" s="10"/>
      <c r="M71" s="10"/>
      <c r="N71" s="10"/>
      <c r="O71" s="10"/>
      <c r="P71" s="10"/>
      <c r="Q71" s="10"/>
      <c r="R71" s="10"/>
      <c r="S71" s="10"/>
      <c r="T71" s="114"/>
      <c r="U71" s="114"/>
      <c r="V71" s="114"/>
      <c r="W71" s="10"/>
      <c r="X71" s="10"/>
      <c r="Y71" s="10"/>
      <c r="Z71" s="10"/>
      <c r="AA71" s="10"/>
      <c r="AB71" s="10"/>
      <c r="AC71" s="10"/>
      <c r="AD71" s="10"/>
      <c r="AE71" s="10"/>
      <c r="AF71" s="10"/>
      <c r="AG71" s="10"/>
      <c r="AH71" s="10"/>
      <c r="AI71" s="10"/>
      <c r="AJ71" s="10"/>
      <c r="AK71" s="10"/>
      <c r="AL71" s="10"/>
      <c r="AM71" s="10"/>
      <c r="AN71" s="10"/>
      <c r="AO71" s="10"/>
      <c r="AP71" s="10"/>
      <c r="AQ71" s="111" t="str">
        <f t="shared" si="17"/>
        <v/>
      </c>
      <c r="AR71" s="114" t="str">
        <f>IF(AQ71="","",(LOOKUP(SUM(N71:O71),الفرضيات!$R$2:$R$9, الفرضيات!$S$2:$S$9)))</f>
        <v/>
      </c>
      <c r="AS71" s="114" t="str">
        <f>IF(ISBLANK(L71),"",الفرضيات!$L$2)</f>
        <v/>
      </c>
      <c r="AT71" s="10"/>
      <c r="AU71" s="142"/>
      <c r="AV71" s="10"/>
      <c r="AW71" s="10"/>
      <c r="AX71" s="10"/>
      <c r="AY71" s="10"/>
      <c r="AZ71" s="10"/>
      <c r="BA71" s="10"/>
      <c r="BB71" s="10"/>
      <c r="BC71" s="10"/>
      <c r="BD71" s="10"/>
      <c r="BE71" s="10"/>
      <c r="BF71" s="142"/>
      <c r="BG71" s="158" t="str">
        <f>IF(ISBLANK(L71),"0",T71*(R71-AG71)/الفرضيات!$H$2*(1+AR71))</f>
        <v>0</v>
      </c>
      <c r="BH71" s="158" t="str">
        <f t="shared" si="18"/>
        <v>0</v>
      </c>
      <c r="BI71" s="158" t="str">
        <f t="shared" si="19"/>
        <v>0</v>
      </c>
      <c r="BJ71" s="158" t="str">
        <f t="shared" si="20"/>
        <v>0</v>
      </c>
      <c r="BK71" s="158" t="str">
        <f t="shared" si="21"/>
        <v>0</v>
      </c>
      <c r="BL71" s="158" t="str">
        <f t="shared" si="22"/>
        <v>0</v>
      </c>
      <c r="BM71" s="158" t="str" cm="1">
        <f t="array" ref="BM71">IF(ISBLANK(AW71),"0",_xlfn.CEILING.MATH(AX71/الفرضيات!$H$3*(1+MAX(_xlfn.CHOOSECOLS(_xlfn._xlws.FILTER($I$4:$AT$335,$K$4:$K$335=AW71),36)))))</f>
        <v>0</v>
      </c>
      <c r="BN71" s="158" t="str" cm="1">
        <f t="array" ref="BN71">IF(ISBLANK(AW71),"0",_xlfn.CEILING.MATH(AY71/الفرضيات!$H$4*(1+MAX(_xlfn.CHOOSECOLS(_xlfn._xlws.FILTER($I$4:$AT$335,$K$4:$K$335=AW71),36)))))</f>
        <v>0</v>
      </c>
      <c r="BO71" s="158" t="str">
        <f>IF(ISBLANK(L71),"0",IF(S71&lt;2,"0",(U71*(R71-AG71)/الفرضيات!$H$2*(1+AR71))))</f>
        <v>0</v>
      </c>
      <c r="BP71" s="158" t="str">
        <f t="shared" si="23"/>
        <v>0</v>
      </c>
      <c r="BQ71" s="158" t="str">
        <f t="shared" si="24"/>
        <v>0</v>
      </c>
      <c r="BR71" s="158" t="str">
        <f t="shared" si="25"/>
        <v>0</v>
      </c>
      <c r="BS71" s="158" t="str">
        <f t="shared" si="26"/>
        <v>0</v>
      </c>
      <c r="BT71" s="158" t="str">
        <f t="shared" si="27"/>
        <v>0</v>
      </c>
      <c r="BU71" s="158" t="str" cm="1">
        <f t="array" ref="BU71">IF(ISBLANK(AW71),"0",IF($AZ71&lt;2,"0",_xlfn.CEILING.MATH(AX71/الفرضيات!$H$3*(1+MAX(_xlfn.CHOOSECOLS(_xlfn._xlws.FILTER($I$4:$AT$335,$K$4:$K$335=AW71),36))))))</f>
        <v>0</v>
      </c>
      <c r="BV71" s="158" t="str" cm="1">
        <f t="array" ref="BV71">IF(ISBLANK(AW71),"0",IF($AZ71&lt;2,"0",_xlfn.CEILING.MATH(AY71/الفرضيات!$H$4*(1+MAX(_xlfn.CHOOSECOLS(_xlfn._xlws.FILTER($I$4:$AT$335,$K$4:$K$335=AW71),36))))))</f>
        <v>0</v>
      </c>
      <c r="BW71" s="158" t="str">
        <f>IF(ISBLANK(L71),"0",IF(S71&lt;3,"0",(V71*(R71-AG71)/الفرضيات!$H$2*(1+AR71))))</f>
        <v>0</v>
      </c>
      <c r="BX71" s="158" t="str">
        <f t="shared" si="28"/>
        <v>0</v>
      </c>
      <c r="BY71" s="158" t="str">
        <f t="shared" si="29"/>
        <v>0</v>
      </c>
      <c r="BZ71" s="158" t="str">
        <f t="shared" si="30"/>
        <v>0</v>
      </c>
      <c r="CA71" s="158" t="str">
        <f t="shared" si="31"/>
        <v>0</v>
      </c>
      <c r="CB71" s="158" t="str">
        <f t="shared" si="32"/>
        <v>0</v>
      </c>
      <c r="CC71" s="158" t="str" cm="1">
        <f t="array" ref="CC71">IF(ISBLANK(AW71),"0",IF($AZ71&lt;3,"0",_xlfn.CEILING.MATH(AX71/الفرضيات!$H$3*(1+MAX(_xlfn.CHOOSECOLS(_xlfn._xlws.FILTER($I$4:$AT$335,$K$4:$K$335=AW71),36))))))</f>
        <v>0</v>
      </c>
      <c r="CD71" s="158" t="str" cm="1">
        <f t="array" ref="CD71">IF(ISBLANK(AW71),"0",IF($AZ71&lt;3,"0",_xlfn.CEILING.MATH(AY71/الفرضيات!$H$4*(1+MAX(_xlfn.CHOOSECOLS(_xlfn._xlws.FILTER($I$4:$AT$335,$K$4:$K$335=AW71),36))))))</f>
        <v>0</v>
      </c>
      <c r="CE71" s="158">
        <f>IFERROR(MAX(0,((BG71+BO71+BW71)*(1+AS71+AR71)+(BH71+BI71+BJ71+BL71+BP71+BQ71+BR71+BT71+BX71+BY71+BZ71+CB71)*(1+AS71))*(1+ VLOOKUP(AQ71,الفرضيات!$N$1:$O$11,2,0))-AH71),0)</f>
        <v>0</v>
      </c>
      <c r="CF71" s="158">
        <f t="shared" si="33"/>
        <v>0</v>
      </c>
      <c r="CG71" s="158" cm="1">
        <f t="array" ref="CG71">IFERROR(MAX(0,MAX(BM71,BU71,CC71)*(1+VLOOKUP(MAX(_xlfn.CHOOSECOLS(_xlfn._xlws.FILTER($I$4:$AT$335,$K$4:$K$335=AW71),35)),الفرضيات!$N$2:$O$11,2,0))-BA71),0)</f>
        <v>0</v>
      </c>
      <c r="CH71" s="158" cm="1">
        <f t="array" ref="CH71">IFERROR(MAX(0,MAX(BN71,BV71,CD71)*(1+VLOOKUP(MAX(_xlfn.CHOOSECOLS(_xlfn._xlws.FILTER($I$4:$AT$335,$K$4:$K$335=AW71),35)),الفرضيات!$N$2:$O$11,2,0))-BB71),0)</f>
        <v>0</v>
      </c>
    </row>
    <row r="72" spans="9:86" ht="24.75" thickBot="1" x14ac:dyDescent="0.3">
      <c r="I72" s="10"/>
      <c r="J72" s="10"/>
      <c r="K72" s="10"/>
      <c r="L72" s="10"/>
      <c r="M72" s="10"/>
      <c r="N72" s="10"/>
      <c r="O72" s="10"/>
      <c r="P72" s="10"/>
      <c r="Q72" s="10"/>
      <c r="R72" s="10"/>
      <c r="S72" s="10"/>
      <c r="T72" s="114"/>
      <c r="U72" s="114"/>
      <c r="V72" s="114"/>
      <c r="W72" s="10"/>
      <c r="X72" s="10"/>
      <c r="Y72" s="10"/>
      <c r="Z72" s="10"/>
      <c r="AA72" s="10"/>
      <c r="AB72" s="10"/>
      <c r="AC72" s="10"/>
      <c r="AD72" s="10"/>
      <c r="AE72" s="10"/>
      <c r="AF72" s="10"/>
      <c r="AG72" s="10"/>
      <c r="AH72" s="10"/>
      <c r="AI72" s="10"/>
      <c r="AJ72" s="10"/>
      <c r="AK72" s="10"/>
      <c r="AL72" s="10"/>
      <c r="AM72" s="10"/>
      <c r="AN72" s="10"/>
      <c r="AO72" s="10"/>
      <c r="AP72" s="10"/>
      <c r="AQ72" s="111" t="str">
        <f t="shared" si="17"/>
        <v/>
      </c>
      <c r="AR72" s="114" t="str">
        <f>IF(AQ72="","",(LOOKUP(SUM(N72:O72),الفرضيات!$R$2:$R$9, الفرضيات!$S$2:$S$9)))</f>
        <v/>
      </c>
      <c r="AS72" s="114" t="str">
        <f>IF(ISBLANK(L72),"",الفرضيات!$L$2)</f>
        <v/>
      </c>
      <c r="AT72" s="10"/>
      <c r="AU72" s="142"/>
      <c r="AV72" s="10"/>
      <c r="AW72" s="10"/>
      <c r="AX72" s="10"/>
      <c r="AY72" s="10"/>
      <c r="AZ72" s="10"/>
      <c r="BA72" s="10"/>
      <c r="BB72" s="10"/>
      <c r="BC72" s="10"/>
      <c r="BD72" s="10"/>
      <c r="BE72" s="10"/>
      <c r="BF72" s="142"/>
      <c r="BG72" s="158" t="str">
        <f>IF(ISBLANK(L72),"0",T72*(R72-AG72)/الفرضيات!$H$2*(1+AR72))</f>
        <v>0</v>
      </c>
      <c r="BH72" s="158" t="str">
        <f t="shared" si="18"/>
        <v>0</v>
      </c>
      <c r="BI72" s="158" t="str">
        <f t="shared" si="19"/>
        <v>0</v>
      </c>
      <c r="BJ72" s="158" t="str">
        <f t="shared" si="20"/>
        <v>0</v>
      </c>
      <c r="BK72" s="158" t="str">
        <f t="shared" si="21"/>
        <v>0</v>
      </c>
      <c r="BL72" s="158" t="str">
        <f t="shared" si="22"/>
        <v>0</v>
      </c>
      <c r="BM72" s="158" t="str" cm="1">
        <f t="array" ref="BM72">IF(ISBLANK(AW72),"0",_xlfn.CEILING.MATH(AX72/الفرضيات!$H$3*(1+MAX(_xlfn.CHOOSECOLS(_xlfn._xlws.FILTER($I$4:$AT$335,$K$4:$K$335=AW72),36)))))</f>
        <v>0</v>
      </c>
      <c r="BN72" s="158" t="str" cm="1">
        <f t="array" ref="BN72">IF(ISBLANK(AW72),"0",_xlfn.CEILING.MATH(AY72/الفرضيات!$H$4*(1+MAX(_xlfn.CHOOSECOLS(_xlfn._xlws.FILTER($I$4:$AT$335,$K$4:$K$335=AW72),36)))))</f>
        <v>0</v>
      </c>
      <c r="BO72" s="158" t="str">
        <f>IF(ISBLANK(L72),"0",IF(S72&lt;2,"0",(U72*(R72-AG72)/الفرضيات!$H$2*(1+AR72))))</f>
        <v>0</v>
      </c>
      <c r="BP72" s="158" t="str">
        <f t="shared" si="23"/>
        <v>0</v>
      </c>
      <c r="BQ72" s="158" t="str">
        <f t="shared" si="24"/>
        <v>0</v>
      </c>
      <c r="BR72" s="158" t="str">
        <f t="shared" si="25"/>
        <v>0</v>
      </c>
      <c r="BS72" s="158" t="str">
        <f t="shared" si="26"/>
        <v>0</v>
      </c>
      <c r="BT72" s="158" t="str">
        <f t="shared" si="27"/>
        <v>0</v>
      </c>
      <c r="BU72" s="158" t="str" cm="1">
        <f t="array" ref="BU72">IF(ISBLANK(AW72),"0",IF($AZ72&lt;2,"0",_xlfn.CEILING.MATH(AX72/الفرضيات!$H$3*(1+MAX(_xlfn.CHOOSECOLS(_xlfn._xlws.FILTER($I$4:$AT$335,$K$4:$K$335=AW72),36))))))</f>
        <v>0</v>
      </c>
      <c r="BV72" s="158" t="str" cm="1">
        <f t="array" ref="BV72">IF(ISBLANK(AW72),"0",IF($AZ72&lt;2,"0",_xlfn.CEILING.MATH(AY72/الفرضيات!$H$4*(1+MAX(_xlfn.CHOOSECOLS(_xlfn._xlws.FILTER($I$4:$AT$335,$K$4:$K$335=AW72),36))))))</f>
        <v>0</v>
      </c>
      <c r="BW72" s="158" t="str">
        <f>IF(ISBLANK(L72),"0",IF(S72&lt;3,"0",(V72*(R72-AG72)/الفرضيات!$H$2*(1+AR72))))</f>
        <v>0</v>
      </c>
      <c r="BX72" s="158" t="str">
        <f t="shared" si="28"/>
        <v>0</v>
      </c>
      <c r="BY72" s="158" t="str">
        <f t="shared" si="29"/>
        <v>0</v>
      </c>
      <c r="BZ72" s="158" t="str">
        <f t="shared" si="30"/>
        <v>0</v>
      </c>
      <c r="CA72" s="158" t="str">
        <f t="shared" si="31"/>
        <v>0</v>
      </c>
      <c r="CB72" s="158" t="str">
        <f t="shared" si="32"/>
        <v>0</v>
      </c>
      <c r="CC72" s="158" t="str" cm="1">
        <f t="array" ref="CC72">IF(ISBLANK(AW72),"0",IF($AZ72&lt;3,"0",_xlfn.CEILING.MATH(AX72/الفرضيات!$H$3*(1+MAX(_xlfn.CHOOSECOLS(_xlfn._xlws.FILTER($I$4:$AT$335,$K$4:$K$335=AW72),36))))))</f>
        <v>0</v>
      </c>
      <c r="CD72" s="158" t="str" cm="1">
        <f t="array" ref="CD72">IF(ISBLANK(AW72),"0",IF($AZ72&lt;3,"0",_xlfn.CEILING.MATH(AY72/الفرضيات!$H$4*(1+MAX(_xlfn.CHOOSECOLS(_xlfn._xlws.FILTER($I$4:$AT$335,$K$4:$K$335=AW72),36))))))</f>
        <v>0</v>
      </c>
      <c r="CE72" s="158">
        <f>IFERROR(MAX(0,((BG72+BO72+BW72)*(1+AS72+AR72)+(BH72+BI72+BJ72+BL72+BP72+BQ72+BR72+BT72+BX72+BY72+BZ72+CB72)*(1+AS72))*(1+ VLOOKUP(AQ72,الفرضيات!$N$1:$O$11,2,0))-AH72),0)</f>
        <v>0</v>
      </c>
      <c r="CF72" s="158">
        <f t="shared" si="33"/>
        <v>0</v>
      </c>
      <c r="CG72" s="158" cm="1">
        <f t="array" ref="CG72">IFERROR(MAX(0,MAX(BM72,BU72,CC72)*(1+VLOOKUP(MAX(_xlfn.CHOOSECOLS(_xlfn._xlws.FILTER($I$4:$AT$335,$K$4:$K$335=AW72),35)),الفرضيات!$N$2:$O$11,2,0))-BA72),0)</f>
        <v>0</v>
      </c>
      <c r="CH72" s="158" cm="1">
        <f t="array" ref="CH72">IFERROR(MAX(0,MAX(BN72,BV72,CD72)*(1+VLOOKUP(MAX(_xlfn.CHOOSECOLS(_xlfn._xlws.FILTER($I$4:$AT$335,$K$4:$K$335=AW72),35)),الفرضيات!$N$2:$O$11,2,0))-BB72),0)</f>
        <v>0</v>
      </c>
    </row>
    <row r="73" spans="9:86" ht="24.75" thickBot="1" x14ac:dyDescent="0.3">
      <c r="I73" s="10"/>
      <c r="J73" s="10"/>
      <c r="K73" s="10"/>
      <c r="L73" s="10"/>
      <c r="M73" s="10"/>
      <c r="N73" s="10"/>
      <c r="O73" s="10"/>
      <c r="P73" s="10"/>
      <c r="Q73" s="10"/>
      <c r="R73" s="10"/>
      <c r="S73" s="10"/>
      <c r="T73" s="114"/>
      <c r="U73" s="114"/>
      <c r="V73" s="114"/>
      <c r="W73" s="10"/>
      <c r="X73" s="10"/>
      <c r="Y73" s="10"/>
      <c r="Z73" s="10"/>
      <c r="AA73" s="10"/>
      <c r="AB73" s="10"/>
      <c r="AC73" s="10"/>
      <c r="AD73" s="10"/>
      <c r="AE73" s="10"/>
      <c r="AF73" s="10"/>
      <c r="AG73" s="10"/>
      <c r="AH73" s="10"/>
      <c r="AI73" s="10"/>
      <c r="AJ73" s="10"/>
      <c r="AK73" s="10"/>
      <c r="AL73" s="10"/>
      <c r="AM73" s="10"/>
      <c r="AN73" s="10"/>
      <c r="AO73" s="10"/>
      <c r="AP73" s="10"/>
      <c r="AQ73" s="111" t="str">
        <f t="shared" si="17"/>
        <v/>
      </c>
      <c r="AR73" s="114" t="str">
        <f>IF(AQ73="","",(LOOKUP(SUM(N73:O73),الفرضيات!$R$2:$R$9, الفرضيات!$S$2:$S$9)))</f>
        <v/>
      </c>
      <c r="AS73" s="114" t="str">
        <f>IF(ISBLANK(L73),"",الفرضيات!$L$2)</f>
        <v/>
      </c>
      <c r="AT73" s="10"/>
      <c r="AU73" s="142"/>
      <c r="AV73" s="10"/>
      <c r="AW73" s="10"/>
      <c r="AX73" s="10"/>
      <c r="AY73" s="10"/>
      <c r="AZ73" s="10"/>
      <c r="BA73" s="10"/>
      <c r="BB73" s="10"/>
      <c r="BC73" s="10"/>
      <c r="BD73" s="10"/>
      <c r="BE73" s="10"/>
      <c r="BF73" s="142"/>
      <c r="BG73" s="158" t="str">
        <f>IF(ISBLANK(L73),"0",T73*(R73-AG73)/الفرضيات!$H$2*(1+AR73))</f>
        <v>0</v>
      </c>
      <c r="BH73" s="158" t="str">
        <f t="shared" si="18"/>
        <v>0</v>
      </c>
      <c r="BI73" s="158" t="str">
        <f t="shared" si="19"/>
        <v>0</v>
      </c>
      <c r="BJ73" s="158" t="str">
        <f t="shared" si="20"/>
        <v>0</v>
      </c>
      <c r="BK73" s="158" t="str">
        <f t="shared" si="21"/>
        <v>0</v>
      </c>
      <c r="BL73" s="158" t="str">
        <f t="shared" si="22"/>
        <v>0</v>
      </c>
      <c r="BM73" s="158" t="str" cm="1">
        <f t="array" ref="BM73">IF(ISBLANK(AW73),"0",_xlfn.CEILING.MATH(AX73/الفرضيات!$H$3*(1+MAX(_xlfn.CHOOSECOLS(_xlfn._xlws.FILTER($I$4:$AT$335,$K$4:$K$335=AW73),36)))))</f>
        <v>0</v>
      </c>
      <c r="BN73" s="158" t="str" cm="1">
        <f t="array" ref="BN73">IF(ISBLANK(AW73),"0",_xlfn.CEILING.MATH(AY73/الفرضيات!$H$4*(1+MAX(_xlfn.CHOOSECOLS(_xlfn._xlws.FILTER($I$4:$AT$335,$K$4:$K$335=AW73),36)))))</f>
        <v>0</v>
      </c>
      <c r="BO73" s="158" t="str">
        <f>IF(ISBLANK(L73),"0",IF(S73&lt;2,"0",(U73*(R73-AG73)/الفرضيات!$H$2*(1+AR73))))</f>
        <v>0</v>
      </c>
      <c r="BP73" s="158" t="str">
        <f t="shared" si="23"/>
        <v>0</v>
      </c>
      <c r="BQ73" s="158" t="str">
        <f t="shared" si="24"/>
        <v>0</v>
      </c>
      <c r="BR73" s="158" t="str">
        <f t="shared" si="25"/>
        <v>0</v>
      </c>
      <c r="BS73" s="158" t="str">
        <f t="shared" si="26"/>
        <v>0</v>
      </c>
      <c r="BT73" s="158" t="str">
        <f t="shared" si="27"/>
        <v>0</v>
      </c>
      <c r="BU73" s="158" t="str" cm="1">
        <f t="array" ref="BU73">IF(ISBLANK(AW73),"0",IF($AZ73&lt;2,"0",_xlfn.CEILING.MATH(AX73/الفرضيات!$H$3*(1+MAX(_xlfn.CHOOSECOLS(_xlfn._xlws.FILTER($I$4:$AT$335,$K$4:$K$335=AW73),36))))))</f>
        <v>0</v>
      </c>
      <c r="BV73" s="158" t="str" cm="1">
        <f t="array" ref="BV73">IF(ISBLANK(AW73),"0",IF($AZ73&lt;2,"0",_xlfn.CEILING.MATH(AY73/الفرضيات!$H$4*(1+MAX(_xlfn.CHOOSECOLS(_xlfn._xlws.FILTER($I$4:$AT$335,$K$4:$K$335=AW73),36))))))</f>
        <v>0</v>
      </c>
      <c r="BW73" s="158" t="str">
        <f>IF(ISBLANK(L73),"0",IF(S73&lt;3,"0",(V73*(R73-AG73)/الفرضيات!$H$2*(1+AR73))))</f>
        <v>0</v>
      </c>
      <c r="BX73" s="158" t="str">
        <f t="shared" si="28"/>
        <v>0</v>
      </c>
      <c r="BY73" s="158" t="str">
        <f t="shared" si="29"/>
        <v>0</v>
      </c>
      <c r="BZ73" s="158" t="str">
        <f t="shared" si="30"/>
        <v>0</v>
      </c>
      <c r="CA73" s="158" t="str">
        <f t="shared" si="31"/>
        <v>0</v>
      </c>
      <c r="CB73" s="158" t="str">
        <f t="shared" si="32"/>
        <v>0</v>
      </c>
      <c r="CC73" s="158" t="str" cm="1">
        <f t="array" ref="CC73">IF(ISBLANK(AW73),"0",IF($AZ73&lt;3,"0",_xlfn.CEILING.MATH(AX73/الفرضيات!$H$3*(1+MAX(_xlfn.CHOOSECOLS(_xlfn._xlws.FILTER($I$4:$AT$335,$K$4:$K$335=AW73),36))))))</f>
        <v>0</v>
      </c>
      <c r="CD73" s="158" t="str" cm="1">
        <f t="array" ref="CD73">IF(ISBLANK(AW73),"0",IF($AZ73&lt;3,"0",_xlfn.CEILING.MATH(AY73/الفرضيات!$H$4*(1+MAX(_xlfn.CHOOSECOLS(_xlfn._xlws.FILTER($I$4:$AT$335,$K$4:$K$335=AW73),36))))))</f>
        <v>0</v>
      </c>
      <c r="CE73" s="158">
        <f>IFERROR(MAX(0,((BG73+BO73+BW73)*(1+AS73+AR73)+(BH73+BI73+BJ73+BL73+BP73+BQ73+BR73+BT73+BX73+BY73+BZ73+CB73)*(1+AS73))*(1+ VLOOKUP(AQ73,الفرضيات!$N$1:$O$11,2,0))-AH73),0)</f>
        <v>0</v>
      </c>
      <c r="CF73" s="158">
        <f t="shared" si="33"/>
        <v>0</v>
      </c>
      <c r="CG73" s="158" cm="1">
        <f t="array" ref="CG73">IFERROR(MAX(0,MAX(BM73,BU73,CC73)*(1+VLOOKUP(MAX(_xlfn.CHOOSECOLS(_xlfn._xlws.FILTER($I$4:$AT$335,$K$4:$K$335=AW73),35)),الفرضيات!$N$2:$O$11,2,0))-BA73),0)</f>
        <v>0</v>
      </c>
      <c r="CH73" s="158" cm="1">
        <f t="array" ref="CH73">IFERROR(MAX(0,MAX(BN73,BV73,CD73)*(1+VLOOKUP(MAX(_xlfn.CHOOSECOLS(_xlfn._xlws.FILTER($I$4:$AT$335,$K$4:$K$335=AW73),35)),الفرضيات!$N$2:$O$11,2,0))-BB73),0)</f>
        <v>0</v>
      </c>
    </row>
    <row r="74" spans="9:86" ht="24.75" thickBot="1" x14ac:dyDescent="0.3">
      <c r="I74" s="10"/>
      <c r="J74" s="10"/>
      <c r="K74" s="10"/>
      <c r="L74" s="10"/>
      <c r="M74" s="10"/>
      <c r="N74" s="10"/>
      <c r="O74" s="10"/>
      <c r="P74" s="10"/>
      <c r="Q74" s="10"/>
      <c r="R74" s="10"/>
      <c r="S74" s="10"/>
      <c r="T74" s="114"/>
      <c r="U74" s="114"/>
      <c r="V74" s="114"/>
      <c r="W74" s="10"/>
      <c r="X74" s="10"/>
      <c r="Y74" s="10"/>
      <c r="Z74" s="10"/>
      <c r="AA74" s="10"/>
      <c r="AB74" s="10"/>
      <c r="AC74" s="10"/>
      <c r="AD74" s="10"/>
      <c r="AE74" s="10"/>
      <c r="AF74" s="10"/>
      <c r="AG74" s="10"/>
      <c r="AH74" s="10"/>
      <c r="AI74" s="10"/>
      <c r="AJ74" s="10"/>
      <c r="AK74" s="10"/>
      <c r="AL74" s="10"/>
      <c r="AM74" s="10"/>
      <c r="AN74" s="10"/>
      <c r="AO74" s="10"/>
      <c r="AP74" s="10"/>
      <c r="AQ74" s="111" t="str">
        <f t="shared" si="17"/>
        <v/>
      </c>
      <c r="AR74" s="114" t="str">
        <f>IF(AQ74="","",(LOOKUP(SUM(N74:O74),الفرضيات!$R$2:$R$9, الفرضيات!$S$2:$S$9)))</f>
        <v/>
      </c>
      <c r="AS74" s="114" t="str">
        <f>IF(ISBLANK(L74),"",الفرضيات!$L$2)</f>
        <v/>
      </c>
      <c r="AT74" s="10"/>
      <c r="AU74" s="142"/>
      <c r="AV74" s="10"/>
      <c r="AW74" s="10"/>
      <c r="AX74" s="10"/>
      <c r="AY74" s="10"/>
      <c r="AZ74" s="10"/>
      <c r="BA74" s="10"/>
      <c r="BB74" s="10"/>
      <c r="BC74" s="10"/>
      <c r="BD74" s="10"/>
      <c r="BE74" s="10"/>
      <c r="BF74" s="142"/>
      <c r="BG74" s="158" t="str">
        <f>IF(ISBLANK(L74),"0",T74*(R74-AG74)/الفرضيات!$H$2*(1+AR74))</f>
        <v>0</v>
      </c>
      <c r="BH74" s="158" t="str">
        <f t="shared" si="18"/>
        <v>0</v>
      </c>
      <c r="BI74" s="158" t="str">
        <f t="shared" si="19"/>
        <v>0</v>
      </c>
      <c r="BJ74" s="158" t="str">
        <f t="shared" si="20"/>
        <v>0</v>
      </c>
      <c r="BK74" s="158" t="str">
        <f t="shared" si="21"/>
        <v>0</v>
      </c>
      <c r="BL74" s="158" t="str">
        <f t="shared" si="22"/>
        <v>0</v>
      </c>
      <c r="BM74" s="158" t="str" cm="1">
        <f t="array" ref="BM74">IF(ISBLANK(AW74),"0",_xlfn.CEILING.MATH(AX74/الفرضيات!$H$3*(1+MAX(_xlfn.CHOOSECOLS(_xlfn._xlws.FILTER($I$4:$AT$335,$K$4:$K$335=AW74),36)))))</f>
        <v>0</v>
      </c>
      <c r="BN74" s="158" t="str" cm="1">
        <f t="array" ref="BN74">IF(ISBLANK(AW74),"0",_xlfn.CEILING.MATH(AY74/الفرضيات!$H$4*(1+MAX(_xlfn.CHOOSECOLS(_xlfn._xlws.FILTER($I$4:$AT$335,$K$4:$K$335=AW74),36)))))</f>
        <v>0</v>
      </c>
      <c r="BO74" s="158" t="str">
        <f>IF(ISBLANK(L74),"0",IF(S74&lt;2,"0",(U74*(R74-AG74)/الفرضيات!$H$2*(1+AR74))))</f>
        <v>0</v>
      </c>
      <c r="BP74" s="158" t="str">
        <f t="shared" si="23"/>
        <v>0</v>
      </c>
      <c r="BQ74" s="158" t="str">
        <f t="shared" si="24"/>
        <v>0</v>
      </c>
      <c r="BR74" s="158" t="str">
        <f t="shared" si="25"/>
        <v>0</v>
      </c>
      <c r="BS74" s="158" t="str">
        <f t="shared" si="26"/>
        <v>0</v>
      </c>
      <c r="BT74" s="158" t="str">
        <f t="shared" si="27"/>
        <v>0</v>
      </c>
      <c r="BU74" s="158" t="str" cm="1">
        <f t="array" ref="BU74">IF(ISBLANK(AW74),"0",IF($AZ74&lt;2,"0",_xlfn.CEILING.MATH(AX74/الفرضيات!$H$3*(1+MAX(_xlfn.CHOOSECOLS(_xlfn._xlws.FILTER($I$4:$AT$335,$K$4:$K$335=AW74),36))))))</f>
        <v>0</v>
      </c>
      <c r="BV74" s="158" t="str" cm="1">
        <f t="array" ref="BV74">IF(ISBLANK(AW74),"0",IF($AZ74&lt;2,"0",_xlfn.CEILING.MATH(AY74/الفرضيات!$H$4*(1+MAX(_xlfn.CHOOSECOLS(_xlfn._xlws.FILTER($I$4:$AT$335,$K$4:$K$335=AW74),36))))))</f>
        <v>0</v>
      </c>
      <c r="BW74" s="158" t="str">
        <f>IF(ISBLANK(L74),"0",IF(S74&lt;3,"0",(V74*(R74-AG74)/الفرضيات!$H$2*(1+AR74))))</f>
        <v>0</v>
      </c>
      <c r="BX74" s="158" t="str">
        <f t="shared" si="28"/>
        <v>0</v>
      </c>
      <c r="BY74" s="158" t="str">
        <f t="shared" si="29"/>
        <v>0</v>
      </c>
      <c r="BZ74" s="158" t="str">
        <f t="shared" si="30"/>
        <v>0</v>
      </c>
      <c r="CA74" s="158" t="str">
        <f t="shared" si="31"/>
        <v>0</v>
      </c>
      <c r="CB74" s="158" t="str">
        <f t="shared" si="32"/>
        <v>0</v>
      </c>
      <c r="CC74" s="158" t="str" cm="1">
        <f t="array" ref="CC74">IF(ISBLANK(AW74),"0",IF($AZ74&lt;3,"0",_xlfn.CEILING.MATH(AX74/الفرضيات!$H$3*(1+MAX(_xlfn.CHOOSECOLS(_xlfn._xlws.FILTER($I$4:$AT$335,$K$4:$K$335=AW74),36))))))</f>
        <v>0</v>
      </c>
      <c r="CD74" s="158" t="str" cm="1">
        <f t="array" ref="CD74">IF(ISBLANK(AW74),"0",IF($AZ74&lt;3,"0",_xlfn.CEILING.MATH(AY74/الفرضيات!$H$4*(1+MAX(_xlfn.CHOOSECOLS(_xlfn._xlws.FILTER($I$4:$AT$335,$K$4:$K$335=AW74),36))))))</f>
        <v>0</v>
      </c>
      <c r="CE74" s="158">
        <f>IFERROR(MAX(0,((BG74+BO74+BW74)*(1+AS74+AR74)+(BH74+BI74+BJ74+BL74+BP74+BQ74+BR74+BT74+BX74+BY74+BZ74+CB74)*(1+AS74))*(1+ VLOOKUP(AQ74,الفرضيات!$N$1:$O$11,2,0))-AH74),0)</f>
        <v>0</v>
      </c>
      <c r="CF74" s="158">
        <f t="shared" si="33"/>
        <v>0</v>
      </c>
      <c r="CG74" s="158" cm="1">
        <f t="array" ref="CG74">IFERROR(MAX(0,MAX(BM74,BU74,CC74)*(1+VLOOKUP(MAX(_xlfn.CHOOSECOLS(_xlfn._xlws.FILTER($I$4:$AT$335,$K$4:$K$335=AW74),35)),الفرضيات!$N$2:$O$11,2,0))-BA74),0)</f>
        <v>0</v>
      </c>
      <c r="CH74" s="158" cm="1">
        <f t="array" ref="CH74">IFERROR(MAX(0,MAX(BN74,BV74,CD74)*(1+VLOOKUP(MAX(_xlfn.CHOOSECOLS(_xlfn._xlws.FILTER($I$4:$AT$335,$K$4:$K$335=AW74),35)),الفرضيات!$N$2:$O$11,2,0))-BB74),0)</f>
        <v>0</v>
      </c>
    </row>
    <row r="75" spans="9:86" ht="24.75" thickBot="1" x14ac:dyDescent="0.3">
      <c r="I75" s="10"/>
      <c r="J75" s="10"/>
      <c r="K75" s="10"/>
      <c r="L75" s="10"/>
      <c r="M75" s="10"/>
      <c r="N75" s="10"/>
      <c r="O75" s="10"/>
      <c r="P75" s="10"/>
      <c r="Q75" s="10"/>
      <c r="R75" s="10"/>
      <c r="S75" s="10"/>
      <c r="T75" s="114"/>
      <c r="U75" s="114"/>
      <c r="V75" s="114"/>
      <c r="W75" s="10"/>
      <c r="X75" s="10"/>
      <c r="Y75" s="10"/>
      <c r="Z75" s="10"/>
      <c r="AA75" s="10"/>
      <c r="AB75" s="10"/>
      <c r="AC75" s="10"/>
      <c r="AD75" s="10"/>
      <c r="AE75" s="10"/>
      <c r="AF75" s="10"/>
      <c r="AG75" s="10"/>
      <c r="AH75" s="10"/>
      <c r="AI75" s="10"/>
      <c r="AJ75" s="10"/>
      <c r="AK75" s="10"/>
      <c r="AL75" s="10"/>
      <c r="AM75" s="10"/>
      <c r="AN75" s="10"/>
      <c r="AO75" s="10"/>
      <c r="AP75" s="10"/>
      <c r="AQ75" s="111" t="str">
        <f t="shared" si="17"/>
        <v/>
      </c>
      <c r="AR75" s="114" t="str">
        <f>IF(AQ75="","",(LOOKUP(SUM(N75:O75),الفرضيات!$R$2:$R$9, الفرضيات!$S$2:$S$9)))</f>
        <v/>
      </c>
      <c r="AS75" s="114" t="str">
        <f>IF(ISBLANK(L75),"",الفرضيات!$L$2)</f>
        <v/>
      </c>
      <c r="AT75" s="10"/>
      <c r="AU75" s="142"/>
      <c r="AV75" s="10"/>
      <c r="AW75" s="10"/>
      <c r="AX75" s="10"/>
      <c r="AY75" s="10"/>
      <c r="AZ75" s="10"/>
      <c r="BA75" s="10"/>
      <c r="BB75" s="10"/>
      <c r="BC75" s="10"/>
      <c r="BD75" s="10"/>
      <c r="BE75" s="10"/>
      <c r="BF75" s="142"/>
      <c r="BG75" s="158" t="str">
        <f>IF(ISBLANK(L75),"0",T75*(R75-AG75)/الفرضيات!$H$2*(1+AR75))</f>
        <v>0</v>
      </c>
      <c r="BH75" s="158" t="str">
        <f t="shared" si="18"/>
        <v>0</v>
      </c>
      <c r="BI75" s="158" t="str">
        <f t="shared" si="19"/>
        <v>0</v>
      </c>
      <c r="BJ75" s="158" t="str">
        <f t="shared" si="20"/>
        <v>0</v>
      </c>
      <c r="BK75" s="158" t="str">
        <f t="shared" si="21"/>
        <v>0</v>
      </c>
      <c r="BL75" s="158" t="str">
        <f t="shared" si="22"/>
        <v>0</v>
      </c>
      <c r="BM75" s="158" t="str" cm="1">
        <f t="array" ref="BM75">IF(ISBLANK(AW75),"0",_xlfn.CEILING.MATH(AX75/الفرضيات!$H$3*(1+MAX(_xlfn.CHOOSECOLS(_xlfn._xlws.FILTER($I$4:$AT$335,$K$4:$K$335=AW75),36)))))</f>
        <v>0</v>
      </c>
      <c r="BN75" s="158" t="str" cm="1">
        <f t="array" ref="BN75">IF(ISBLANK(AW75),"0",_xlfn.CEILING.MATH(AY75/الفرضيات!$H$4*(1+MAX(_xlfn.CHOOSECOLS(_xlfn._xlws.FILTER($I$4:$AT$335,$K$4:$K$335=AW75),36)))))</f>
        <v>0</v>
      </c>
      <c r="BO75" s="158" t="str">
        <f>IF(ISBLANK(L75),"0",IF(S75&lt;2,"0",(U75*(R75-AG75)/الفرضيات!$H$2*(1+AR75))))</f>
        <v>0</v>
      </c>
      <c r="BP75" s="158" t="str">
        <f t="shared" si="23"/>
        <v>0</v>
      </c>
      <c r="BQ75" s="158" t="str">
        <f t="shared" si="24"/>
        <v>0</v>
      </c>
      <c r="BR75" s="158" t="str">
        <f t="shared" si="25"/>
        <v>0</v>
      </c>
      <c r="BS75" s="158" t="str">
        <f t="shared" si="26"/>
        <v>0</v>
      </c>
      <c r="BT75" s="158" t="str">
        <f t="shared" si="27"/>
        <v>0</v>
      </c>
      <c r="BU75" s="158" t="str" cm="1">
        <f t="array" ref="BU75">IF(ISBLANK(AW75),"0",IF($AZ75&lt;2,"0",_xlfn.CEILING.MATH(AX75/الفرضيات!$H$3*(1+MAX(_xlfn.CHOOSECOLS(_xlfn._xlws.FILTER($I$4:$AT$335,$K$4:$K$335=AW75),36))))))</f>
        <v>0</v>
      </c>
      <c r="BV75" s="158" t="str" cm="1">
        <f t="array" ref="BV75">IF(ISBLANK(AW75),"0",IF($AZ75&lt;2,"0",_xlfn.CEILING.MATH(AY75/الفرضيات!$H$4*(1+MAX(_xlfn.CHOOSECOLS(_xlfn._xlws.FILTER($I$4:$AT$335,$K$4:$K$335=AW75),36))))))</f>
        <v>0</v>
      </c>
      <c r="BW75" s="158" t="str">
        <f>IF(ISBLANK(L75),"0",IF(S75&lt;3,"0",(V75*(R75-AG75)/الفرضيات!$H$2*(1+AR75))))</f>
        <v>0</v>
      </c>
      <c r="BX75" s="158" t="str">
        <f t="shared" si="28"/>
        <v>0</v>
      </c>
      <c r="BY75" s="158" t="str">
        <f t="shared" si="29"/>
        <v>0</v>
      </c>
      <c r="BZ75" s="158" t="str">
        <f t="shared" si="30"/>
        <v>0</v>
      </c>
      <c r="CA75" s="158" t="str">
        <f t="shared" si="31"/>
        <v>0</v>
      </c>
      <c r="CB75" s="158" t="str">
        <f t="shared" si="32"/>
        <v>0</v>
      </c>
      <c r="CC75" s="158" t="str" cm="1">
        <f t="array" ref="CC75">IF(ISBLANK(AW75),"0",IF($AZ75&lt;3,"0",_xlfn.CEILING.MATH(AX75/الفرضيات!$H$3*(1+MAX(_xlfn.CHOOSECOLS(_xlfn._xlws.FILTER($I$4:$AT$335,$K$4:$K$335=AW75),36))))))</f>
        <v>0</v>
      </c>
      <c r="CD75" s="158" t="str" cm="1">
        <f t="array" ref="CD75">IF(ISBLANK(AW75),"0",IF($AZ75&lt;3,"0",_xlfn.CEILING.MATH(AY75/الفرضيات!$H$4*(1+MAX(_xlfn.CHOOSECOLS(_xlfn._xlws.FILTER($I$4:$AT$335,$K$4:$K$335=AW75),36))))))</f>
        <v>0</v>
      </c>
      <c r="CE75" s="158">
        <f>IFERROR(MAX(0,((BG75+BO75+BW75)*(1+AS75+AR75)+(BH75+BI75+BJ75+BL75+BP75+BQ75+BR75+BT75+BX75+BY75+BZ75+CB75)*(1+AS75))*(1+ VLOOKUP(AQ75,الفرضيات!$N$1:$O$11,2,0))-AH75),0)</f>
        <v>0</v>
      </c>
      <c r="CF75" s="158">
        <f t="shared" si="33"/>
        <v>0</v>
      </c>
      <c r="CG75" s="158" cm="1">
        <f t="array" ref="CG75">IFERROR(MAX(0,MAX(BM75,BU75,CC75)*(1+VLOOKUP(MAX(_xlfn.CHOOSECOLS(_xlfn._xlws.FILTER($I$4:$AT$335,$K$4:$K$335=AW75),35)),الفرضيات!$N$2:$O$11,2,0))-BA75),0)</f>
        <v>0</v>
      </c>
      <c r="CH75" s="158" cm="1">
        <f t="array" ref="CH75">IFERROR(MAX(0,MAX(BN75,BV75,CD75)*(1+VLOOKUP(MAX(_xlfn.CHOOSECOLS(_xlfn._xlws.FILTER($I$4:$AT$335,$K$4:$K$335=AW75),35)),الفرضيات!$N$2:$O$11,2,0))-BB75),0)</f>
        <v>0</v>
      </c>
    </row>
    <row r="76" spans="9:86" ht="24.75" thickBot="1" x14ac:dyDescent="0.3">
      <c r="I76" s="10"/>
      <c r="J76" s="10"/>
      <c r="K76" s="10"/>
      <c r="L76" s="10"/>
      <c r="M76" s="10"/>
      <c r="N76" s="10"/>
      <c r="O76" s="10"/>
      <c r="P76" s="10"/>
      <c r="Q76" s="10"/>
      <c r="R76" s="10"/>
      <c r="S76" s="10"/>
      <c r="T76" s="114"/>
      <c r="U76" s="114"/>
      <c r="V76" s="114"/>
      <c r="W76" s="10"/>
      <c r="X76" s="10"/>
      <c r="Y76" s="10"/>
      <c r="Z76" s="10"/>
      <c r="AA76" s="10"/>
      <c r="AB76" s="10"/>
      <c r="AC76" s="10"/>
      <c r="AD76" s="10"/>
      <c r="AE76" s="10"/>
      <c r="AF76" s="10"/>
      <c r="AG76" s="10"/>
      <c r="AH76" s="10"/>
      <c r="AI76" s="10"/>
      <c r="AJ76" s="10"/>
      <c r="AK76" s="10"/>
      <c r="AL76" s="10"/>
      <c r="AM76" s="10"/>
      <c r="AN76" s="10"/>
      <c r="AO76" s="10"/>
      <c r="AP76" s="10"/>
      <c r="AQ76" s="111" t="str">
        <f t="shared" si="17"/>
        <v/>
      </c>
      <c r="AR76" s="114" t="str">
        <f>IF(AQ76="","",(LOOKUP(SUM(N76:O76),الفرضيات!$R$2:$R$9, الفرضيات!$S$2:$S$9)))</f>
        <v/>
      </c>
      <c r="AS76" s="114" t="str">
        <f>IF(ISBLANK(L76),"",الفرضيات!$L$2)</f>
        <v/>
      </c>
      <c r="AT76" s="10"/>
      <c r="AU76" s="142"/>
      <c r="AV76" s="10"/>
      <c r="AW76" s="10"/>
      <c r="AX76" s="10"/>
      <c r="AY76" s="10"/>
      <c r="AZ76" s="10"/>
      <c r="BA76" s="10"/>
      <c r="BB76" s="10"/>
      <c r="BC76" s="10"/>
      <c r="BD76" s="10"/>
      <c r="BE76" s="10"/>
      <c r="BF76" s="142"/>
      <c r="BG76" s="158" t="str">
        <f>IF(ISBLANK(L76),"0",T76*(R76-AG76)/الفرضيات!$H$2*(1+AR76))</f>
        <v>0</v>
      </c>
      <c r="BH76" s="158" t="str">
        <f t="shared" si="18"/>
        <v>0</v>
      </c>
      <c r="BI76" s="158" t="str">
        <f t="shared" si="19"/>
        <v>0</v>
      </c>
      <c r="BJ76" s="158" t="str">
        <f t="shared" si="20"/>
        <v>0</v>
      </c>
      <c r="BK76" s="158" t="str">
        <f t="shared" si="21"/>
        <v>0</v>
      </c>
      <c r="BL76" s="158" t="str">
        <f t="shared" si="22"/>
        <v>0</v>
      </c>
      <c r="BM76" s="158" t="str" cm="1">
        <f t="array" ref="BM76">IF(ISBLANK(AW76),"0",_xlfn.CEILING.MATH(AX76/الفرضيات!$H$3*(1+MAX(_xlfn.CHOOSECOLS(_xlfn._xlws.FILTER($I$4:$AT$335,$K$4:$K$335=AW76),36)))))</f>
        <v>0</v>
      </c>
      <c r="BN76" s="158" t="str" cm="1">
        <f t="array" ref="BN76">IF(ISBLANK(AW76),"0",_xlfn.CEILING.MATH(AY76/الفرضيات!$H$4*(1+MAX(_xlfn.CHOOSECOLS(_xlfn._xlws.FILTER($I$4:$AT$335,$K$4:$K$335=AW76),36)))))</f>
        <v>0</v>
      </c>
      <c r="BO76" s="158" t="str">
        <f>IF(ISBLANK(L76),"0",IF(S76&lt;2,"0",(U76*(R76-AG76)/الفرضيات!$H$2*(1+AR76))))</f>
        <v>0</v>
      </c>
      <c r="BP76" s="158" t="str">
        <f t="shared" si="23"/>
        <v>0</v>
      </c>
      <c r="BQ76" s="158" t="str">
        <f t="shared" si="24"/>
        <v>0</v>
      </c>
      <c r="BR76" s="158" t="str">
        <f t="shared" si="25"/>
        <v>0</v>
      </c>
      <c r="BS76" s="158" t="str">
        <f t="shared" si="26"/>
        <v>0</v>
      </c>
      <c r="BT76" s="158" t="str">
        <f t="shared" si="27"/>
        <v>0</v>
      </c>
      <c r="BU76" s="158" t="str" cm="1">
        <f t="array" ref="BU76">IF(ISBLANK(AW76),"0",IF($AZ76&lt;2,"0",_xlfn.CEILING.MATH(AX76/الفرضيات!$H$3*(1+MAX(_xlfn.CHOOSECOLS(_xlfn._xlws.FILTER($I$4:$AT$335,$K$4:$K$335=AW76),36))))))</f>
        <v>0</v>
      </c>
      <c r="BV76" s="158" t="str" cm="1">
        <f t="array" ref="BV76">IF(ISBLANK(AW76),"0",IF($AZ76&lt;2,"0",_xlfn.CEILING.MATH(AY76/الفرضيات!$H$4*(1+MAX(_xlfn.CHOOSECOLS(_xlfn._xlws.FILTER($I$4:$AT$335,$K$4:$K$335=AW76),36))))))</f>
        <v>0</v>
      </c>
      <c r="BW76" s="158" t="str">
        <f>IF(ISBLANK(L76),"0",IF(S76&lt;3,"0",(V76*(R76-AG76)/الفرضيات!$H$2*(1+AR76))))</f>
        <v>0</v>
      </c>
      <c r="BX76" s="158" t="str">
        <f t="shared" si="28"/>
        <v>0</v>
      </c>
      <c r="BY76" s="158" t="str">
        <f t="shared" si="29"/>
        <v>0</v>
      </c>
      <c r="BZ76" s="158" t="str">
        <f t="shared" si="30"/>
        <v>0</v>
      </c>
      <c r="CA76" s="158" t="str">
        <f t="shared" si="31"/>
        <v>0</v>
      </c>
      <c r="CB76" s="158" t="str">
        <f t="shared" si="32"/>
        <v>0</v>
      </c>
      <c r="CC76" s="158" t="str" cm="1">
        <f t="array" ref="CC76">IF(ISBLANK(AW76),"0",IF($AZ76&lt;3,"0",_xlfn.CEILING.MATH(AX76/الفرضيات!$H$3*(1+MAX(_xlfn.CHOOSECOLS(_xlfn._xlws.FILTER($I$4:$AT$335,$K$4:$K$335=AW76),36))))))</f>
        <v>0</v>
      </c>
      <c r="CD76" s="158" t="str" cm="1">
        <f t="array" ref="CD76">IF(ISBLANK(AW76),"0",IF($AZ76&lt;3,"0",_xlfn.CEILING.MATH(AY76/الفرضيات!$H$4*(1+MAX(_xlfn.CHOOSECOLS(_xlfn._xlws.FILTER($I$4:$AT$335,$K$4:$K$335=AW76),36))))))</f>
        <v>0</v>
      </c>
      <c r="CE76" s="158">
        <f>IFERROR(MAX(0,((BG76+BO76+BW76)*(1+AS76+AR76)+(BH76+BI76+BJ76+BL76+BP76+BQ76+BR76+BT76+BX76+BY76+BZ76+CB76)*(1+AS76))*(1+ VLOOKUP(AQ76,الفرضيات!$N$1:$O$11,2,0))-AH76),0)</f>
        <v>0</v>
      </c>
      <c r="CF76" s="158">
        <f t="shared" si="33"/>
        <v>0</v>
      </c>
      <c r="CG76" s="158" cm="1">
        <f t="array" ref="CG76">IFERROR(MAX(0,MAX(BM76,BU76,CC76)*(1+VLOOKUP(MAX(_xlfn.CHOOSECOLS(_xlfn._xlws.FILTER($I$4:$AT$335,$K$4:$K$335=AW76),35)),الفرضيات!$N$2:$O$11,2,0))-BA76),0)</f>
        <v>0</v>
      </c>
      <c r="CH76" s="158" cm="1">
        <f t="array" ref="CH76">IFERROR(MAX(0,MAX(BN76,BV76,CD76)*(1+VLOOKUP(MAX(_xlfn.CHOOSECOLS(_xlfn._xlws.FILTER($I$4:$AT$335,$K$4:$K$335=AW76),35)),الفرضيات!$N$2:$O$11,2,0))-BB76),0)</f>
        <v>0</v>
      </c>
    </row>
    <row r="77" spans="9:86" ht="24.75" thickBot="1" x14ac:dyDescent="0.3">
      <c r="I77" s="10"/>
      <c r="J77" s="10"/>
      <c r="K77" s="10"/>
      <c r="L77" s="10"/>
      <c r="M77" s="10"/>
      <c r="N77" s="10"/>
      <c r="O77" s="10"/>
      <c r="P77" s="10"/>
      <c r="Q77" s="10"/>
      <c r="R77" s="10"/>
      <c r="S77" s="10"/>
      <c r="T77" s="114"/>
      <c r="U77" s="114"/>
      <c r="V77" s="114"/>
      <c r="W77" s="10"/>
      <c r="X77" s="10"/>
      <c r="Y77" s="10"/>
      <c r="Z77" s="10"/>
      <c r="AA77" s="10"/>
      <c r="AB77" s="10"/>
      <c r="AC77" s="10"/>
      <c r="AD77" s="10"/>
      <c r="AE77" s="10"/>
      <c r="AF77" s="10"/>
      <c r="AG77" s="10"/>
      <c r="AH77" s="10"/>
      <c r="AI77" s="10"/>
      <c r="AJ77" s="10"/>
      <c r="AK77" s="10"/>
      <c r="AL77" s="10"/>
      <c r="AM77" s="10"/>
      <c r="AN77" s="10"/>
      <c r="AO77" s="10"/>
      <c r="AP77" s="10"/>
      <c r="AQ77" s="111" t="str">
        <f t="shared" si="17"/>
        <v/>
      </c>
      <c r="AR77" s="114" t="str">
        <f>IF(AQ77="","",(LOOKUP(SUM(N77:O77),الفرضيات!$R$2:$R$9, الفرضيات!$S$2:$S$9)))</f>
        <v/>
      </c>
      <c r="AS77" s="114" t="str">
        <f>IF(ISBLANK(L77),"",الفرضيات!$L$2)</f>
        <v/>
      </c>
      <c r="AT77" s="10"/>
      <c r="AU77" s="142"/>
      <c r="AV77" s="10"/>
      <c r="AW77" s="10"/>
      <c r="AX77" s="10"/>
      <c r="AY77" s="10"/>
      <c r="AZ77" s="10"/>
      <c r="BA77" s="10"/>
      <c r="BB77" s="10"/>
      <c r="BC77" s="10"/>
      <c r="BD77" s="10"/>
      <c r="BE77" s="10"/>
      <c r="BF77" s="142"/>
      <c r="BG77" s="158" t="str">
        <f>IF(ISBLANK(L77),"0",T77*(R77-AG77)/الفرضيات!$H$2*(1+AR77))</f>
        <v>0</v>
      </c>
      <c r="BH77" s="158" t="str">
        <f t="shared" si="18"/>
        <v>0</v>
      </c>
      <c r="BI77" s="158" t="str">
        <f t="shared" si="19"/>
        <v>0</v>
      </c>
      <c r="BJ77" s="158" t="str">
        <f t="shared" si="20"/>
        <v>0</v>
      </c>
      <c r="BK77" s="158" t="str">
        <f t="shared" si="21"/>
        <v>0</v>
      </c>
      <c r="BL77" s="158" t="str">
        <f t="shared" si="22"/>
        <v>0</v>
      </c>
      <c r="BM77" s="158" t="str" cm="1">
        <f t="array" ref="BM77">IF(ISBLANK(AW77),"0",_xlfn.CEILING.MATH(AX77/الفرضيات!$H$3*(1+MAX(_xlfn.CHOOSECOLS(_xlfn._xlws.FILTER($I$4:$AT$335,$K$4:$K$335=AW77),36)))))</f>
        <v>0</v>
      </c>
      <c r="BN77" s="158" t="str" cm="1">
        <f t="array" ref="BN77">IF(ISBLANK(AW77),"0",_xlfn.CEILING.MATH(AY77/الفرضيات!$H$4*(1+MAX(_xlfn.CHOOSECOLS(_xlfn._xlws.FILTER($I$4:$AT$335,$K$4:$K$335=AW77),36)))))</f>
        <v>0</v>
      </c>
      <c r="BO77" s="158" t="str">
        <f>IF(ISBLANK(L77),"0",IF(S77&lt;2,"0",(U77*(R77-AG77)/الفرضيات!$H$2*(1+AR77))))</f>
        <v>0</v>
      </c>
      <c r="BP77" s="158" t="str">
        <f t="shared" si="23"/>
        <v>0</v>
      </c>
      <c r="BQ77" s="158" t="str">
        <f t="shared" si="24"/>
        <v>0</v>
      </c>
      <c r="BR77" s="158" t="str">
        <f t="shared" si="25"/>
        <v>0</v>
      </c>
      <c r="BS77" s="158" t="str">
        <f t="shared" si="26"/>
        <v>0</v>
      </c>
      <c r="BT77" s="158" t="str">
        <f t="shared" si="27"/>
        <v>0</v>
      </c>
      <c r="BU77" s="158" t="str" cm="1">
        <f t="array" ref="BU77">IF(ISBLANK(AW77),"0",IF($AZ77&lt;2,"0",_xlfn.CEILING.MATH(AX77/الفرضيات!$H$3*(1+MAX(_xlfn.CHOOSECOLS(_xlfn._xlws.FILTER($I$4:$AT$335,$K$4:$K$335=AW77),36))))))</f>
        <v>0</v>
      </c>
      <c r="BV77" s="158" t="str" cm="1">
        <f t="array" ref="BV77">IF(ISBLANK(AW77),"0",IF($AZ77&lt;2,"0",_xlfn.CEILING.MATH(AY77/الفرضيات!$H$4*(1+MAX(_xlfn.CHOOSECOLS(_xlfn._xlws.FILTER($I$4:$AT$335,$K$4:$K$335=AW77),36))))))</f>
        <v>0</v>
      </c>
      <c r="BW77" s="158" t="str">
        <f>IF(ISBLANK(L77),"0",IF(S77&lt;3,"0",(V77*(R77-AG77)/الفرضيات!$H$2*(1+AR77))))</f>
        <v>0</v>
      </c>
      <c r="BX77" s="158" t="str">
        <f t="shared" si="28"/>
        <v>0</v>
      </c>
      <c r="BY77" s="158" t="str">
        <f t="shared" si="29"/>
        <v>0</v>
      </c>
      <c r="BZ77" s="158" t="str">
        <f t="shared" si="30"/>
        <v>0</v>
      </c>
      <c r="CA77" s="158" t="str">
        <f t="shared" si="31"/>
        <v>0</v>
      </c>
      <c r="CB77" s="158" t="str">
        <f t="shared" si="32"/>
        <v>0</v>
      </c>
      <c r="CC77" s="158" t="str" cm="1">
        <f t="array" ref="CC77">IF(ISBLANK(AW77),"0",IF($AZ77&lt;3,"0",_xlfn.CEILING.MATH(AX77/الفرضيات!$H$3*(1+MAX(_xlfn.CHOOSECOLS(_xlfn._xlws.FILTER($I$4:$AT$335,$K$4:$K$335=AW77),36))))))</f>
        <v>0</v>
      </c>
      <c r="CD77" s="158" t="str" cm="1">
        <f t="array" ref="CD77">IF(ISBLANK(AW77),"0",IF($AZ77&lt;3,"0",_xlfn.CEILING.MATH(AY77/الفرضيات!$H$4*(1+MAX(_xlfn.CHOOSECOLS(_xlfn._xlws.FILTER($I$4:$AT$335,$K$4:$K$335=AW77),36))))))</f>
        <v>0</v>
      </c>
      <c r="CE77" s="158">
        <f>IFERROR(MAX(0,((BG77+BO77+BW77)*(1+AS77+AR77)+(BH77+BI77+BJ77+BL77+BP77+BQ77+BR77+BT77+BX77+BY77+BZ77+CB77)*(1+AS77))*(1+ VLOOKUP(AQ77,الفرضيات!$N$1:$O$11,2,0))-AH77),0)</f>
        <v>0</v>
      </c>
      <c r="CF77" s="158">
        <f t="shared" si="33"/>
        <v>0</v>
      </c>
      <c r="CG77" s="158" cm="1">
        <f t="array" ref="CG77">IFERROR(MAX(0,MAX(BM77,BU77,CC77)*(1+VLOOKUP(MAX(_xlfn.CHOOSECOLS(_xlfn._xlws.FILTER($I$4:$AT$335,$K$4:$K$335=AW77),35)),الفرضيات!$N$2:$O$11,2,0))-BA77),0)</f>
        <v>0</v>
      </c>
      <c r="CH77" s="158" cm="1">
        <f t="array" ref="CH77">IFERROR(MAX(0,MAX(BN77,BV77,CD77)*(1+VLOOKUP(MAX(_xlfn.CHOOSECOLS(_xlfn._xlws.FILTER($I$4:$AT$335,$K$4:$K$335=AW77),35)),الفرضيات!$N$2:$O$11,2,0))-BB77),0)</f>
        <v>0</v>
      </c>
    </row>
    <row r="78" spans="9:86" ht="24.75" thickBot="1" x14ac:dyDescent="0.3">
      <c r="I78" s="10"/>
      <c r="J78" s="10"/>
      <c r="K78" s="10"/>
      <c r="L78" s="10"/>
      <c r="M78" s="10"/>
      <c r="N78" s="10"/>
      <c r="O78" s="10"/>
      <c r="P78" s="10"/>
      <c r="Q78" s="10"/>
      <c r="R78" s="10"/>
      <c r="S78" s="10"/>
      <c r="T78" s="114"/>
      <c r="U78" s="114"/>
      <c r="V78" s="114"/>
      <c r="W78" s="10"/>
      <c r="X78" s="10"/>
      <c r="Y78" s="10"/>
      <c r="Z78" s="10"/>
      <c r="AA78" s="10"/>
      <c r="AB78" s="10"/>
      <c r="AC78" s="10"/>
      <c r="AD78" s="10"/>
      <c r="AE78" s="10"/>
      <c r="AF78" s="10"/>
      <c r="AG78" s="10"/>
      <c r="AH78" s="10"/>
      <c r="AI78" s="10"/>
      <c r="AJ78" s="10"/>
      <c r="AK78" s="10"/>
      <c r="AL78" s="10"/>
      <c r="AM78" s="10"/>
      <c r="AN78" s="10"/>
      <c r="AO78" s="10"/>
      <c r="AP78" s="10"/>
      <c r="AQ78" s="111" t="str">
        <f t="shared" si="17"/>
        <v/>
      </c>
      <c r="AR78" s="114" t="str">
        <f>IF(AQ78="","",(LOOKUP(SUM(N78:O78),الفرضيات!$R$2:$R$9, الفرضيات!$S$2:$S$9)))</f>
        <v/>
      </c>
      <c r="AS78" s="114" t="str">
        <f>IF(ISBLANK(L78),"",الفرضيات!$L$2)</f>
        <v/>
      </c>
      <c r="AT78" s="10"/>
      <c r="AU78" s="142"/>
      <c r="AV78" s="10"/>
      <c r="AW78" s="10"/>
      <c r="AX78" s="10"/>
      <c r="AY78" s="10"/>
      <c r="AZ78" s="10"/>
      <c r="BA78" s="10"/>
      <c r="BB78" s="10"/>
      <c r="BC78" s="10"/>
      <c r="BD78" s="10"/>
      <c r="BE78" s="10"/>
      <c r="BF78" s="142"/>
      <c r="BG78" s="158" t="str">
        <f>IF(ISBLANK(L78),"0",T78*(R78-AG78)/الفرضيات!$H$2*(1+AR78))</f>
        <v>0</v>
      </c>
      <c r="BH78" s="158" t="str">
        <f t="shared" si="18"/>
        <v>0</v>
      </c>
      <c r="BI78" s="158" t="str">
        <f t="shared" si="19"/>
        <v>0</v>
      </c>
      <c r="BJ78" s="158" t="str">
        <f t="shared" si="20"/>
        <v>0</v>
      </c>
      <c r="BK78" s="158" t="str">
        <f t="shared" si="21"/>
        <v>0</v>
      </c>
      <c r="BL78" s="158" t="str">
        <f t="shared" si="22"/>
        <v>0</v>
      </c>
      <c r="BM78" s="158" t="str" cm="1">
        <f t="array" ref="BM78">IF(ISBLANK(AW78),"0",_xlfn.CEILING.MATH(AX78/الفرضيات!$H$3*(1+MAX(_xlfn.CHOOSECOLS(_xlfn._xlws.FILTER($I$4:$AT$335,$K$4:$K$335=AW78),36)))))</f>
        <v>0</v>
      </c>
      <c r="BN78" s="158" t="str" cm="1">
        <f t="array" ref="BN78">IF(ISBLANK(AW78),"0",_xlfn.CEILING.MATH(AY78/الفرضيات!$H$4*(1+MAX(_xlfn.CHOOSECOLS(_xlfn._xlws.FILTER($I$4:$AT$335,$K$4:$K$335=AW78),36)))))</f>
        <v>0</v>
      </c>
      <c r="BO78" s="158" t="str">
        <f>IF(ISBLANK(L78),"0",IF(S78&lt;2,"0",(U78*(R78-AG78)/الفرضيات!$H$2*(1+AR78))))</f>
        <v>0</v>
      </c>
      <c r="BP78" s="158" t="str">
        <f t="shared" si="23"/>
        <v>0</v>
      </c>
      <c r="BQ78" s="158" t="str">
        <f t="shared" si="24"/>
        <v>0</v>
      </c>
      <c r="BR78" s="158" t="str">
        <f t="shared" si="25"/>
        <v>0</v>
      </c>
      <c r="BS78" s="158" t="str">
        <f t="shared" si="26"/>
        <v>0</v>
      </c>
      <c r="BT78" s="158" t="str">
        <f t="shared" si="27"/>
        <v>0</v>
      </c>
      <c r="BU78" s="158" t="str" cm="1">
        <f t="array" ref="BU78">IF(ISBLANK(AW78),"0",IF($AZ78&lt;2,"0",_xlfn.CEILING.MATH(AX78/الفرضيات!$H$3*(1+MAX(_xlfn.CHOOSECOLS(_xlfn._xlws.FILTER($I$4:$AT$335,$K$4:$K$335=AW78),36))))))</f>
        <v>0</v>
      </c>
      <c r="BV78" s="158" t="str" cm="1">
        <f t="array" ref="BV78">IF(ISBLANK(AW78),"0",IF($AZ78&lt;2,"0",_xlfn.CEILING.MATH(AY78/الفرضيات!$H$4*(1+MAX(_xlfn.CHOOSECOLS(_xlfn._xlws.FILTER($I$4:$AT$335,$K$4:$K$335=AW78),36))))))</f>
        <v>0</v>
      </c>
      <c r="BW78" s="158" t="str">
        <f>IF(ISBLANK(L78),"0",IF(S78&lt;3,"0",(V78*(R78-AG78)/الفرضيات!$H$2*(1+AR78))))</f>
        <v>0</v>
      </c>
      <c r="BX78" s="158" t="str">
        <f t="shared" si="28"/>
        <v>0</v>
      </c>
      <c r="BY78" s="158" t="str">
        <f t="shared" si="29"/>
        <v>0</v>
      </c>
      <c r="BZ78" s="158" t="str">
        <f t="shared" si="30"/>
        <v>0</v>
      </c>
      <c r="CA78" s="158" t="str">
        <f t="shared" si="31"/>
        <v>0</v>
      </c>
      <c r="CB78" s="158" t="str">
        <f t="shared" si="32"/>
        <v>0</v>
      </c>
      <c r="CC78" s="158" t="str" cm="1">
        <f t="array" ref="CC78">IF(ISBLANK(AW78),"0",IF($AZ78&lt;3,"0",_xlfn.CEILING.MATH(AX78/الفرضيات!$H$3*(1+MAX(_xlfn.CHOOSECOLS(_xlfn._xlws.FILTER($I$4:$AT$335,$K$4:$K$335=AW78),36))))))</f>
        <v>0</v>
      </c>
      <c r="CD78" s="158" t="str" cm="1">
        <f t="array" ref="CD78">IF(ISBLANK(AW78),"0",IF($AZ78&lt;3,"0",_xlfn.CEILING.MATH(AY78/الفرضيات!$H$4*(1+MAX(_xlfn.CHOOSECOLS(_xlfn._xlws.FILTER($I$4:$AT$335,$K$4:$K$335=AW78),36))))))</f>
        <v>0</v>
      </c>
      <c r="CE78" s="158">
        <f>IFERROR(MAX(0,((BG78+BO78+BW78)*(1+AS78+AR78)+(BH78+BI78+BJ78+BL78+BP78+BQ78+BR78+BT78+BX78+BY78+BZ78+CB78)*(1+AS78))*(1+ VLOOKUP(AQ78,الفرضيات!$N$1:$O$11,2,0))-AH78),0)</f>
        <v>0</v>
      </c>
      <c r="CF78" s="158">
        <f t="shared" si="33"/>
        <v>0</v>
      </c>
      <c r="CG78" s="158" cm="1">
        <f t="array" ref="CG78">IFERROR(MAX(0,MAX(BM78,BU78,CC78)*(1+VLOOKUP(MAX(_xlfn.CHOOSECOLS(_xlfn._xlws.FILTER($I$4:$AT$335,$K$4:$K$335=AW78),35)),الفرضيات!$N$2:$O$11,2,0))-BA78),0)</f>
        <v>0</v>
      </c>
      <c r="CH78" s="158" cm="1">
        <f t="array" ref="CH78">IFERROR(MAX(0,MAX(BN78,BV78,CD78)*(1+VLOOKUP(MAX(_xlfn.CHOOSECOLS(_xlfn._xlws.FILTER($I$4:$AT$335,$K$4:$K$335=AW78),35)),الفرضيات!$N$2:$O$11,2,0))-BB78),0)</f>
        <v>0</v>
      </c>
    </row>
    <row r="79" spans="9:86" ht="24.75" thickBot="1" x14ac:dyDescent="0.3">
      <c r="I79" s="10"/>
      <c r="J79" s="10"/>
      <c r="K79" s="10"/>
      <c r="L79" s="10"/>
      <c r="M79" s="10"/>
      <c r="N79" s="10"/>
      <c r="O79" s="10"/>
      <c r="P79" s="10"/>
      <c r="Q79" s="10"/>
      <c r="R79" s="10"/>
      <c r="S79" s="10"/>
      <c r="T79" s="114"/>
      <c r="U79" s="114"/>
      <c r="V79" s="114"/>
      <c r="W79" s="10"/>
      <c r="X79" s="10"/>
      <c r="Y79" s="10"/>
      <c r="Z79" s="10"/>
      <c r="AA79" s="10"/>
      <c r="AB79" s="10"/>
      <c r="AC79" s="10"/>
      <c r="AD79" s="10"/>
      <c r="AE79" s="10"/>
      <c r="AF79" s="10"/>
      <c r="AG79" s="10"/>
      <c r="AH79" s="10"/>
      <c r="AI79" s="10"/>
      <c r="AJ79" s="10"/>
      <c r="AK79" s="10"/>
      <c r="AL79" s="10"/>
      <c r="AM79" s="10"/>
      <c r="AN79" s="10"/>
      <c r="AO79" s="10"/>
      <c r="AP79" s="10"/>
      <c r="AQ79" s="111" t="str">
        <f t="shared" si="17"/>
        <v/>
      </c>
      <c r="AR79" s="114" t="str">
        <f>IF(AQ79="","",(LOOKUP(SUM(N79:O79),الفرضيات!$R$2:$R$9, الفرضيات!$S$2:$S$9)))</f>
        <v/>
      </c>
      <c r="AS79" s="114" t="str">
        <f>IF(ISBLANK(L79),"",الفرضيات!$L$2)</f>
        <v/>
      </c>
      <c r="AT79" s="10"/>
      <c r="AU79" s="142"/>
      <c r="AV79" s="10"/>
      <c r="AW79" s="10"/>
      <c r="AX79" s="10"/>
      <c r="AY79" s="10"/>
      <c r="AZ79" s="10"/>
      <c r="BA79" s="10"/>
      <c r="BB79" s="10"/>
      <c r="BC79" s="10"/>
      <c r="BD79" s="10"/>
      <c r="BE79" s="10"/>
      <c r="BF79" s="142"/>
      <c r="BG79" s="158" t="str">
        <f>IF(ISBLANK(L79),"0",T79*(R79-AG79)/الفرضيات!$H$2*(1+AR79))</f>
        <v>0</v>
      </c>
      <c r="BH79" s="158" t="str">
        <f t="shared" si="18"/>
        <v>0</v>
      </c>
      <c r="BI79" s="158" t="str">
        <f t="shared" si="19"/>
        <v>0</v>
      </c>
      <c r="BJ79" s="158" t="str">
        <f t="shared" si="20"/>
        <v>0</v>
      </c>
      <c r="BK79" s="158" t="str">
        <f t="shared" si="21"/>
        <v>0</v>
      </c>
      <c r="BL79" s="158" t="str">
        <f t="shared" si="22"/>
        <v>0</v>
      </c>
      <c r="BM79" s="158" t="str" cm="1">
        <f t="array" ref="BM79">IF(ISBLANK(AW79),"0",_xlfn.CEILING.MATH(AX79/الفرضيات!$H$3*(1+MAX(_xlfn.CHOOSECOLS(_xlfn._xlws.FILTER($I$4:$AT$335,$K$4:$K$335=AW79),36)))))</f>
        <v>0</v>
      </c>
      <c r="BN79" s="158" t="str" cm="1">
        <f t="array" ref="BN79">IF(ISBLANK(AW79),"0",_xlfn.CEILING.MATH(AY79/الفرضيات!$H$4*(1+MAX(_xlfn.CHOOSECOLS(_xlfn._xlws.FILTER($I$4:$AT$335,$K$4:$K$335=AW79),36)))))</f>
        <v>0</v>
      </c>
      <c r="BO79" s="158" t="str">
        <f>IF(ISBLANK(L79),"0",IF(S79&lt;2,"0",(U79*(R79-AG79)/الفرضيات!$H$2*(1+AR79))))</f>
        <v>0</v>
      </c>
      <c r="BP79" s="158" t="str">
        <f t="shared" si="23"/>
        <v>0</v>
      </c>
      <c r="BQ79" s="158" t="str">
        <f t="shared" si="24"/>
        <v>0</v>
      </c>
      <c r="BR79" s="158" t="str">
        <f t="shared" si="25"/>
        <v>0</v>
      </c>
      <c r="BS79" s="158" t="str">
        <f t="shared" si="26"/>
        <v>0</v>
      </c>
      <c r="BT79" s="158" t="str">
        <f t="shared" si="27"/>
        <v>0</v>
      </c>
      <c r="BU79" s="158" t="str" cm="1">
        <f t="array" ref="BU79">IF(ISBLANK(AW79),"0",IF($AZ79&lt;2,"0",_xlfn.CEILING.MATH(AX79/الفرضيات!$H$3*(1+MAX(_xlfn.CHOOSECOLS(_xlfn._xlws.FILTER($I$4:$AT$335,$K$4:$K$335=AW79),36))))))</f>
        <v>0</v>
      </c>
      <c r="BV79" s="158" t="str" cm="1">
        <f t="array" ref="BV79">IF(ISBLANK(AW79),"0",IF($AZ79&lt;2,"0",_xlfn.CEILING.MATH(AY79/الفرضيات!$H$4*(1+MAX(_xlfn.CHOOSECOLS(_xlfn._xlws.FILTER($I$4:$AT$335,$K$4:$K$335=AW79),36))))))</f>
        <v>0</v>
      </c>
      <c r="BW79" s="158" t="str">
        <f>IF(ISBLANK(L79),"0",IF(S79&lt;3,"0",(V79*(R79-AG79)/الفرضيات!$H$2*(1+AR79))))</f>
        <v>0</v>
      </c>
      <c r="BX79" s="158" t="str">
        <f t="shared" si="28"/>
        <v>0</v>
      </c>
      <c r="BY79" s="158" t="str">
        <f t="shared" si="29"/>
        <v>0</v>
      </c>
      <c r="BZ79" s="158" t="str">
        <f t="shared" si="30"/>
        <v>0</v>
      </c>
      <c r="CA79" s="158" t="str">
        <f t="shared" si="31"/>
        <v>0</v>
      </c>
      <c r="CB79" s="158" t="str">
        <f t="shared" si="32"/>
        <v>0</v>
      </c>
      <c r="CC79" s="158" t="str" cm="1">
        <f t="array" ref="CC79">IF(ISBLANK(AW79),"0",IF($AZ79&lt;3,"0",_xlfn.CEILING.MATH(AX79/الفرضيات!$H$3*(1+MAX(_xlfn.CHOOSECOLS(_xlfn._xlws.FILTER($I$4:$AT$335,$K$4:$K$335=AW79),36))))))</f>
        <v>0</v>
      </c>
      <c r="CD79" s="158" t="str" cm="1">
        <f t="array" ref="CD79">IF(ISBLANK(AW79),"0",IF($AZ79&lt;3,"0",_xlfn.CEILING.MATH(AY79/الفرضيات!$H$4*(1+MAX(_xlfn.CHOOSECOLS(_xlfn._xlws.FILTER($I$4:$AT$335,$K$4:$K$335=AW79),36))))))</f>
        <v>0</v>
      </c>
      <c r="CE79" s="158">
        <f>IFERROR(MAX(0,((BG79+BO79+BW79)*(1+AS79+AR79)+(BH79+BI79+BJ79+BL79+BP79+BQ79+BR79+BT79+BX79+BY79+BZ79+CB79)*(1+AS79))*(1+ VLOOKUP(AQ79,الفرضيات!$N$1:$O$11,2,0))-AH79),0)</f>
        <v>0</v>
      </c>
      <c r="CF79" s="158">
        <f t="shared" si="33"/>
        <v>0</v>
      </c>
      <c r="CG79" s="158" cm="1">
        <f t="array" ref="CG79">IFERROR(MAX(0,MAX(BM79,BU79,CC79)*(1+VLOOKUP(MAX(_xlfn.CHOOSECOLS(_xlfn._xlws.FILTER($I$4:$AT$335,$K$4:$K$335=AW79),35)),الفرضيات!$N$2:$O$11,2,0))-BA79),0)</f>
        <v>0</v>
      </c>
      <c r="CH79" s="158" cm="1">
        <f t="array" ref="CH79">IFERROR(MAX(0,MAX(BN79,BV79,CD79)*(1+VLOOKUP(MAX(_xlfn.CHOOSECOLS(_xlfn._xlws.FILTER($I$4:$AT$335,$K$4:$K$335=AW79),35)),الفرضيات!$N$2:$O$11,2,0))-BB79),0)</f>
        <v>0</v>
      </c>
    </row>
    <row r="80" spans="9:86" ht="24.75" thickBot="1" x14ac:dyDescent="0.3">
      <c r="I80" s="10"/>
      <c r="J80" s="10"/>
      <c r="K80" s="10"/>
      <c r="L80" s="10"/>
      <c r="M80" s="10"/>
      <c r="N80" s="10"/>
      <c r="O80" s="10"/>
      <c r="P80" s="10"/>
      <c r="Q80" s="10"/>
      <c r="R80" s="10"/>
      <c r="S80" s="10"/>
      <c r="T80" s="114"/>
      <c r="U80" s="114"/>
      <c r="V80" s="114"/>
      <c r="W80" s="10"/>
      <c r="X80" s="10"/>
      <c r="Y80" s="10"/>
      <c r="Z80" s="10"/>
      <c r="AA80" s="10"/>
      <c r="AB80" s="10"/>
      <c r="AC80" s="10"/>
      <c r="AD80" s="10"/>
      <c r="AE80" s="10"/>
      <c r="AF80" s="10"/>
      <c r="AG80" s="10"/>
      <c r="AH80" s="10"/>
      <c r="AI80" s="10"/>
      <c r="AJ80" s="10"/>
      <c r="AK80" s="10"/>
      <c r="AL80" s="10"/>
      <c r="AM80" s="10"/>
      <c r="AN80" s="10"/>
      <c r="AO80" s="10"/>
      <c r="AP80" s="10"/>
      <c r="AQ80" s="111" t="str">
        <f t="shared" si="17"/>
        <v/>
      </c>
      <c r="AR80" s="114" t="str">
        <f>IF(AQ80="","",(LOOKUP(SUM(N80:O80),الفرضيات!$R$2:$R$9, الفرضيات!$S$2:$S$9)))</f>
        <v/>
      </c>
      <c r="AS80" s="114" t="str">
        <f>IF(ISBLANK(L80),"",الفرضيات!$L$2)</f>
        <v/>
      </c>
      <c r="AT80" s="10"/>
      <c r="AU80" s="142"/>
      <c r="AV80" s="10"/>
      <c r="AW80" s="10"/>
      <c r="AX80" s="10"/>
      <c r="AY80" s="10"/>
      <c r="AZ80" s="10"/>
      <c r="BA80" s="10"/>
      <c r="BB80" s="10"/>
      <c r="BC80" s="10"/>
      <c r="BD80" s="10"/>
      <c r="BE80" s="10"/>
      <c r="BF80" s="142"/>
      <c r="BG80" s="158" t="str">
        <f>IF(ISBLANK(L80),"0",T80*(R80-AG80)/الفرضيات!$H$2*(1+AR80))</f>
        <v>0</v>
      </c>
      <c r="BH80" s="158" t="str">
        <f t="shared" si="18"/>
        <v>0</v>
      </c>
      <c r="BI80" s="158" t="str">
        <f t="shared" si="19"/>
        <v>0</v>
      </c>
      <c r="BJ80" s="158" t="str">
        <f t="shared" si="20"/>
        <v>0</v>
      </c>
      <c r="BK80" s="158" t="str">
        <f t="shared" si="21"/>
        <v>0</v>
      </c>
      <c r="BL80" s="158" t="str">
        <f t="shared" si="22"/>
        <v>0</v>
      </c>
      <c r="BM80" s="158" t="str" cm="1">
        <f t="array" ref="BM80">IF(ISBLANK(AW80),"0",_xlfn.CEILING.MATH(AX80/الفرضيات!$H$3*(1+MAX(_xlfn.CHOOSECOLS(_xlfn._xlws.FILTER($I$4:$AT$335,$K$4:$K$335=AW80),36)))))</f>
        <v>0</v>
      </c>
      <c r="BN80" s="158" t="str" cm="1">
        <f t="array" ref="BN80">IF(ISBLANK(AW80),"0",_xlfn.CEILING.MATH(AY80/الفرضيات!$H$4*(1+MAX(_xlfn.CHOOSECOLS(_xlfn._xlws.FILTER($I$4:$AT$335,$K$4:$K$335=AW80),36)))))</f>
        <v>0</v>
      </c>
      <c r="BO80" s="158" t="str">
        <f>IF(ISBLANK(L80),"0",IF(S80&lt;2,"0",(U80*(R80-AG80)/الفرضيات!$H$2*(1+AR80))))</f>
        <v>0</v>
      </c>
      <c r="BP80" s="158" t="str">
        <f t="shared" si="23"/>
        <v>0</v>
      </c>
      <c r="BQ80" s="158" t="str">
        <f t="shared" si="24"/>
        <v>0</v>
      </c>
      <c r="BR80" s="158" t="str">
        <f t="shared" si="25"/>
        <v>0</v>
      </c>
      <c r="BS80" s="158" t="str">
        <f t="shared" si="26"/>
        <v>0</v>
      </c>
      <c r="BT80" s="158" t="str">
        <f t="shared" si="27"/>
        <v>0</v>
      </c>
      <c r="BU80" s="158" t="str" cm="1">
        <f t="array" ref="BU80">IF(ISBLANK(AW80),"0",IF($AZ80&lt;2,"0",_xlfn.CEILING.MATH(AX80/الفرضيات!$H$3*(1+MAX(_xlfn.CHOOSECOLS(_xlfn._xlws.FILTER($I$4:$AT$335,$K$4:$K$335=AW80),36))))))</f>
        <v>0</v>
      </c>
      <c r="BV80" s="158" t="str" cm="1">
        <f t="array" ref="BV80">IF(ISBLANK(AW80),"0",IF($AZ80&lt;2,"0",_xlfn.CEILING.MATH(AY80/الفرضيات!$H$4*(1+MAX(_xlfn.CHOOSECOLS(_xlfn._xlws.FILTER($I$4:$AT$335,$K$4:$K$335=AW80),36))))))</f>
        <v>0</v>
      </c>
      <c r="BW80" s="158" t="str">
        <f>IF(ISBLANK(L80),"0",IF(S80&lt;3,"0",(V80*(R80-AG80)/الفرضيات!$H$2*(1+AR80))))</f>
        <v>0</v>
      </c>
      <c r="BX80" s="158" t="str">
        <f t="shared" si="28"/>
        <v>0</v>
      </c>
      <c r="BY80" s="158" t="str">
        <f t="shared" si="29"/>
        <v>0</v>
      </c>
      <c r="BZ80" s="158" t="str">
        <f t="shared" si="30"/>
        <v>0</v>
      </c>
      <c r="CA80" s="158" t="str">
        <f t="shared" si="31"/>
        <v>0</v>
      </c>
      <c r="CB80" s="158" t="str">
        <f t="shared" si="32"/>
        <v>0</v>
      </c>
      <c r="CC80" s="158" t="str" cm="1">
        <f t="array" ref="CC80">IF(ISBLANK(AW80),"0",IF($AZ80&lt;3,"0",_xlfn.CEILING.MATH(AX80/الفرضيات!$H$3*(1+MAX(_xlfn.CHOOSECOLS(_xlfn._xlws.FILTER($I$4:$AT$335,$K$4:$K$335=AW80),36))))))</f>
        <v>0</v>
      </c>
      <c r="CD80" s="158" t="str" cm="1">
        <f t="array" ref="CD80">IF(ISBLANK(AW80),"0",IF($AZ80&lt;3,"0",_xlfn.CEILING.MATH(AY80/الفرضيات!$H$4*(1+MAX(_xlfn.CHOOSECOLS(_xlfn._xlws.FILTER($I$4:$AT$335,$K$4:$K$335=AW80),36))))))</f>
        <v>0</v>
      </c>
      <c r="CE80" s="158">
        <f>IFERROR(MAX(0,((BG80+BO80+BW80)*(1+AS80+AR80)+(BH80+BI80+BJ80+BL80+BP80+BQ80+BR80+BT80+BX80+BY80+BZ80+CB80)*(1+AS80))*(1+ VLOOKUP(AQ80,الفرضيات!$N$1:$O$11,2,0))-AH80),0)</f>
        <v>0</v>
      </c>
      <c r="CF80" s="158">
        <f t="shared" si="33"/>
        <v>0</v>
      </c>
      <c r="CG80" s="158" cm="1">
        <f t="array" ref="CG80">IFERROR(MAX(0,MAX(BM80,BU80,CC80)*(1+VLOOKUP(MAX(_xlfn.CHOOSECOLS(_xlfn._xlws.FILTER($I$4:$AT$335,$K$4:$K$335=AW80),35)),الفرضيات!$N$2:$O$11,2,0))-BA80),0)</f>
        <v>0</v>
      </c>
      <c r="CH80" s="158" cm="1">
        <f t="array" ref="CH80">IFERROR(MAX(0,MAX(BN80,BV80,CD80)*(1+VLOOKUP(MAX(_xlfn.CHOOSECOLS(_xlfn._xlws.FILTER($I$4:$AT$335,$K$4:$K$335=AW80),35)),الفرضيات!$N$2:$O$11,2,0))-BB80),0)</f>
        <v>0</v>
      </c>
    </row>
    <row r="81" spans="9:86" ht="24.75" thickBot="1" x14ac:dyDescent="0.3">
      <c r="I81" s="10"/>
      <c r="J81" s="10"/>
      <c r="K81" s="10"/>
      <c r="L81" s="10"/>
      <c r="M81" s="10"/>
      <c r="N81" s="10"/>
      <c r="O81" s="10"/>
      <c r="P81" s="10"/>
      <c r="Q81" s="10"/>
      <c r="R81" s="10"/>
      <c r="S81" s="10"/>
      <c r="T81" s="114"/>
      <c r="U81" s="114"/>
      <c r="V81" s="114"/>
      <c r="W81" s="10"/>
      <c r="X81" s="10"/>
      <c r="Y81" s="10"/>
      <c r="Z81" s="10"/>
      <c r="AA81" s="10"/>
      <c r="AB81" s="10"/>
      <c r="AC81" s="10"/>
      <c r="AD81" s="10"/>
      <c r="AE81" s="10"/>
      <c r="AF81" s="10"/>
      <c r="AG81" s="10"/>
      <c r="AH81" s="10"/>
      <c r="AI81" s="10"/>
      <c r="AJ81" s="10"/>
      <c r="AK81" s="10"/>
      <c r="AL81" s="10"/>
      <c r="AM81" s="10"/>
      <c r="AN81" s="10"/>
      <c r="AO81" s="10"/>
      <c r="AP81" s="10"/>
      <c r="AQ81" s="111" t="str">
        <f t="shared" si="17"/>
        <v/>
      </c>
      <c r="AR81" s="114" t="str">
        <f>IF(AQ81="","",(LOOKUP(SUM(N81:O81),الفرضيات!$R$2:$R$9, الفرضيات!$S$2:$S$9)))</f>
        <v/>
      </c>
      <c r="AS81" s="114" t="str">
        <f>IF(ISBLANK(L81),"",الفرضيات!$L$2)</f>
        <v/>
      </c>
      <c r="AT81" s="10"/>
      <c r="AU81" s="142"/>
      <c r="AV81" s="10"/>
      <c r="AW81" s="10"/>
      <c r="AX81" s="10"/>
      <c r="AY81" s="10"/>
      <c r="AZ81" s="10"/>
      <c r="BA81" s="10"/>
      <c r="BB81" s="10"/>
      <c r="BC81" s="10"/>
      <c r="BD81" s="10"/>
      <c r="BE81" s="10"/>
      <c r="BF81" s="142"/>
      <c r="BG81" s="158" t="str">
        <f>IF(ISBLANK(L81),"0",T81*(R81-AG81)/الفرضيات!$H$2*(1+AR81))</f>
        <v>0</v>
      </c>
      <c r="BH81" s="158" t="str">
        <f t="shared" si="18"/>
        <v>0</v>
      </c>
      <c r="BI81" s="158" t="str">
        <f t="shared" si="19"/>
        <v>0</v>
      </c>
      <c r="BJ81" s="158" t="str">
        <f t="shared" si="20"/>
        <v>0</v>
      </c>
      <c r="BK81" s="158" t="str">
        <f t="shared" si="21"/>
        <v>0</v>
      </c>
      <c r="BL81" s="158" t="str">
        <f t="shared" si="22"/>
        <v>0</v>
      </c>
      <c r="BM81" s="158" t="str" cm="1">
        <f t="array" ref="BM81">IF(ISBLANK(AW81),"0",_xlfn.CEILING.MATH(AX81/الفرضيات!$H$3*(1+MAX(_xlfn.CHOOSECOLS(_xlfn._xlws.FILTER($I$4:$AT$335,$K$4:$K$335=AW81),36)))))</f>
        <v>0</v>
      </c>
      <c r="BN81" s="158" t="str" cm="1">
        <f t="array" ref="BN81">IF(ISBLANK(AW81),"0",_xlfn.CEILING.MATH(AY81/الفرضيات!$H$4*(1+MAX(_xlfn.CHOOSECOLS(_xlfn._xlws.FILTER($I$4:$AT$335,$K$4:$K$335=AW81),36)))))</f>
        <v>0</v>
      </c>
      <c r="BO81" s="158" t="str">
        <f>IF(ISBLANK(L81),"0",IF(S81&lt;2,"0",(U81*(R81-AG81)/الفرضيات!$H$2*(1+AR81))))</f>
        <v>0</v>
      </c>
      <c r="BP81" s="158" t="str">
        <f t="shared" si="23"/>
        <v>0</v>
      </c>
      <c r="BQ81" s="158" t="str">
        <f t="shared" si="24"/>
        <v>0</v>
      </c>
      <c r="BR81" s="158" t="str">
        <f t="shared" si="25"/>
        <v>0</v>
      </c>
      <c r="BS81" s="158" t="str">
        <f t="shared" si="26"/>
        <v>0</v>
      </c>
      <c r="BT81" s="158" t="str">
        <f t="shared" si="27"/>
        <v>0</v>
      </c>
      <c r="BU81" s="158" t="str" cm="1">
        <f t="array" ref="BU81">IF(ISBLANK(AW81),"0",IF($AZ81&lt;2,"0",_xlfn.CEILING.MATH(AX81/الفرضيات!$H$3*(1+MAX(_xlfn.CHOOSECOLS(_xlfn._xlws.FILTER($I$4:$AT$335,$K$4:$K$335=AW81),36))))))</f>
        <v>0</v>
      </c>
      <c r="BV81" s="158" t="str" cm="1">
        <f t="array" ref="BV81">IF(ISBLANK(AW81),"0",IF($AZ81&lt;2,"0",_xlfn.CEILING.MATH(AY81/الفرضيات!$H$4*(1+MAX(_xlfn.CHOOSECOLS(_xlfn._xlws.FILTER($I$4:$AT$335,$K$4:$K$335=AW81),36))))))</f>
        <v>0</v>
      </c>
      <c r="BW81" s="158" t="str">
        <f>IF(ISBLANK(L81),"0",IF(S81&lt;3,"0",(V81*(R81-AG81)/الفرضيات!$H$2*(1+AR81))))</f>
        <v>0</v>
      </c>
      <c r="BX81" s="158" t="str">
        <f t="shared" si="28"/>
        <v>0</v>
      </c>
      <c r="BY81" s="158" t="str">
        <f t="shared" si="29"/>
        <v>0</v>
      </c>
      <c r="BZ81" s="158" t="str">
        <f t="shared" si="30"/>
        <v>0</v>
      </c>
      <c r="CA81" s="158" t="str">
        <f t="shared" si="31"/>
        <v>0</v>
      </c>
      <c r="CB81" s="158" t="str">
        <f t="shared" si="32"/>
        <v>0</v>
      </c>
      <c r="CC81" s="158" t="str" cm="1">
        <f t="array" ref="CC81">IF(ISBLANK(AW81),"0",IF($AZ81&lt;3,"0",_xlfn.CEILING.MATH(AX81/الفرضيات!$H$3*(1+MAX(_xlfn.CHOOSECOLS(_xlfn._xlws.FILTER($I$4:$AT$335,$K$4:$K$335=AW81),36))))))</f>
        <v>0</v>
      </c>
      <c r="CD81" s="158" t="str" cm="1">
        <f t="array" ref="CD81">IF(ISBLANK(AW81),"0",IF($AZ81&lt;3,"0",_xlfn.CEILING.MATH(AY81/الفرضيات!$H$4*(1+MAX(_xlfn.CHOOSECOLS(_xlfn._xlws.FILTER($I$4:$AT$335,$K$4:$K$335=AW81),36))))))</f>
        <v>0</v>
      </c>
      <c r="CE81" s="158">
        <f>IFERROR(MAX(0,((BG81+BO81+BW81)*(1+AS81+AR81)+(BH81+BI81+BJ81+BL81+BP81+BQ81+BR81+BT81+BX81+BY81+BZ81+CB81)*(1+AS81))*(1+ VLOOKUP(AQ81,الفرضيات!$N$1:$O$11,2,0))-AH81),0)</f>
        <v>0</v>
      </c>
      <c r="CF81" s="158">
        <f t="shared" si="33"/>
        <v>0</v>
      </c>
      <c r="CG81" s="158" cm="1">
        <f t="array" ref="CG81">IFERROR(MAX(0,MAX(BM81,BU81,CC81)*(1+VLOOKUP(MAX(_xlfn.CHOOSECOLS(_xlfn._xlws.FILTER($I$4:$AT$335,$K$4:$K$335=AW81),35)),الفرضيات!$N$2:$O$11,2,0))-BA81),0)</f>
        <v>0</v>
      </c>
      <c r="CH81" s="158" cm="1">
        <f t="array" ref="CH81">IFERROR(MAX(0,MAX(BN81,BV81,CD81)*(1+VLOOKUP(MAX(_xlfn.CHOOSECOLS(_xlfn._xlws.FILTER($I$4:$AT$335,$K$4:$K$335=AW81),35)),الفرضيات!$N$2:$O$11,2,0))-BB81),0)</f>
        <v>0</v>
      </c>
    </row>
    <row r="82" spans="9:86" ht="24.75" thickBot="1" x14ac:dyDescent="0.3">
      <c r="I82" s="10"/>
      <c r="J82" s="10"/>
      <c r="K82" s="10"/>
      <c r="L82" s="10"/>
      <c r="M82" s="10"/>
      <c r="N82" s="10"/>
      <c r="O82" s="10"/>
      <c r="P82" s="10"/>
      <c r="Q82" s="10"/>
      <c r="R82" s="10"/>
      <c r="S82" s="10"/>
      <c r="T82" s="114"/>
      <c r="U82" s="114"/>
      <c r="V82" s="114"/>
      <c r="W82" s="10"/>
      <c r="X82" s="10"/>
      <c r="Y82" s="10"/>
      <c r="Z82" s="10"/>
      <c r="AA82" s="10"/>
      <c r="AB82" s="10"/>
      <c r="AC82" s="10"/>
      <c r="AD82" s="10"/>
      <c r="AE82" s="10"/>
      <c r="AF82" s="10"/>
      <c r="AG82" s="10"/>
      <c r="AH82" s="10"/>
      <c r="AI82" s="10"/>
      <c r="AJ82" s="10"/>
      <c r="AK82" s="10"/>
      <c r="AL82" s="10"/>
      <c r="AM82" s="10"/>
      <c r="AN82" s="10"/>
      <c r="AO82" s="10"/>
      <c r="AP82" s="10"/>
      <c r="AQ82" s="111" t="str">
        <f t="shared" si="17"/>
        <v/>
      </c>
      <c r="AR82" s="114" t="str">
        <f>IF(AQ82="","",(LOOKUP(SUM(N82:O82),الفرضيات!$R$2:$R$9, الفرضيات!$S$2:$S$9)))</f>
        <v/>
      </c>
      <c r="AS82" s="114" t="str">
        <f>IF(ISBLANK(L82),"",الفرضيات!$L$2)</f>
        <v/>
      </c>
      <c r="AT82" s="10"/>
      <c r="AU82" s="142"/>
      <c r="AV82" s="10"/>
      <c r="AW82" s="10"/>
      <c r="AX82" s="10"/>
      <c r="AY82" s="10"/>
      <c r="AZ82" s="10"/>
      <c r="BA82" s="10"/>
      <c r="BB82" s="10"/>
      <c r="BC82" s="10"/>
      <c r="BD82" s="10"/>
      <c r="BE82" s="10"/>
      <c r="BF82" s="142"/>
      <c r="BG82" s="158" t="str">
        <f>IF(ISBLANK(L82),"0",T82*(R82-AG82)/الفرضيات!$H$2*(1+AR82))</f>
        <v>0</v>
      </c>
      <c r="BH82" s="158" t="str">
        <f t="shared" si="18"/>
        <v>0</v>
      </c>
      <c r="BI82" s="158" t="str">
        <f t="shared" si="19"/>
        <v>0</v>
      </c>
      <c r="BJ82" s="158" t="str">
        <f t="shared" si="20"/>
        <v>0</v>
      </c>
      <c r="BK82" s="158" t="str">
        <f t="shared" si="21"/>
        <v>0</v>
      </c>
      <c r="BL82" s="158" t="str">
        <f t="shared" si="22"/>
        <v>0</v>
      </c>
      <c r="BM82" s="158" t="str" cm="1">
        <f t="array" ref="BM82">IF(ISBLANK(AW82),"0",_xlfn.CEILING.MATH(AX82/الفرضيات!$H$3*(1+MAX(_xlfn.CHOOSECOLS(_xlfn._xlws.FILTER($I$4:$AT$335,$K$4:$K$335=AW82),36)))))</f>
        <v>0</v>
      </c>
      <c r="BN82" s="158" t="str" cm="1">
        <f t="array" ref="BN82">IF(ISBLANK(AW82),"0",_xlfn.CEILING.MATH(AY82/الفرضيات!$H$4*(1+MAX(_xlfn.CHOOSECOLS(_xlfn._xlws.FILTER($I$4:$AT$335,$K$4:$K$335=AW82),36)))))</f>
        <v>0</v>
      </c>
      <c r="BO82" s="158" t="str">
        <f>IF(ISBLANK(L82),"0",IF(S82&lt;2,"0",(U82*(R82-AG82)/الفرضيات!$H$2*(1+AR82))))</f>
        <v>0</v>
      </c>
      <c r="BP82" s="158" t="str">
        <f t="shared" si="23"/>
        <v>0</v>
      </c>
      <c r="BQ82" s="158" t="str">
        <f t="shared" si="24"/>
        <v>0</v>
      </c>
      <c r="BR82" s="158" t="str">
        <f t="shared" si="25"/>
        <v>0</v>
      </c>
      <c r="BS82" s="158" t="str">
        <f t="shared" si="26"/>
        <v>0</v>
      </c>
      <c r="BT82" s="158" t="str">
        <f t="shared" si="27"/>
        <v>0</v>
      </c>
      <c r="BU82" s="158" t="str" cm="1">
        <f t="array" ref="BU82">IF(ISBLANK(AW82),"0",IF($AZ82&lt;2,"0",_xlfn.CEILING.MATH(AX82/الفرضيات!$H$3*(1+MAX(_xlfn.CHOOSECOLS(_xlfn._xlws.FILTER($I$4:$AT$335,$K$4:$K$335=AW82),36))))))</f>
        <v>0</v>
      </c>
      <c r="BV82" s="158" t="str" cm="1">
        <f t="array" ref="BV82">IF(ISBLANK(AW82),"0",IF($AZ82&lt;2,"0",_xlfn.CEILING.MATH(AY82/الفرضيات!$H$4*(1+MAX(_xlfn.CHOOSECOLS(_xlfn._xlws.FILTER($I$4:$AT$335,$K$4:$K$335=AW82),36))))))</f>
        <v>0</v>
      </c>
      <c r="BW82" s="158" t="str">
        <f>IF(ISBLANK(L82),"0",IF(S82&lt;3,"0",(V82*(R82-AG82)/الفرضيات!$H$2*(1+AR82))))</f>
        <v>0</v>
      </c>
      <c r="BX82" s="158" t="str">
        <f t="shared" si="28"/>
        <v>0</v>
      </c>
      <c r="BY82" s="158" t="str">
        <f t="shared" si="29"/>
        <v>0</v>
      </c>
      <c r="BZ82" s="158" t="str">
        <f t="shared" si="30"/>
        <v>0</v>
      </c>
      <c r="CA82" s="158" t="str">
        <f t="shared" si="31"/>
        <v>0</v>
      </c>
      <c r="CB82" s="158" t="str">
        <f t="shared" si="32"/>
        <v>0</v>
      </c>
      <c r="CC82" s="158" t="str" cm="1">
        <f t="array" ref="CC82">IF(ISBLANK(AW82),"0",IF($AZ82&lt;3,"0",_xlfn.CEILING.MATH(AX82/الفرضيات!$H$3*(1+MAX(_xlfn.CHOOSECOLS(_xlfn._xlws.FILTER($I$4:$AT$335,$K$4:$K$335=AW82),36))))))</f>
        <v>0</v>
      </c>
      <c r="CD82" s="158" t="str" cm="1">
        <f t="array" ref="CD82">IF(ISBLANK(AW82),"0",IF($AZ82&lt;3,"0",_xlfn.CEILING.MATH(AY82/الفرضيات!$H$4*(1+MAX(_xlfn.CHOOSECOLS(_xlfn._xlws.FILTER($I$4:$AT$335,$K$4:$K$335=AW82),36))))))</f>
        <v>0</v>
      </c>
      <c r="CE82" s="158">
        <f>IFERROR(MAX(0,((BG82+BO82+BW82)*(1+AS82+AR82)+(BH82+BI82+BJ82+BL82+BP82+BQ82+BR82+BT82+BX82+BY82+BZ82+CB82)*(1+AS82))*(1+ VLOOKUP(AQ82,الفرضيات!$N$1:$O$11,2,0))-AH82),0)</f>
        <v>0</v>
      </c>
      <c r="CF82" s="158">
        <f t="shared" si="33"/>
        <v>0</v>
      </c>
      <c r="CG82" s="158" cm="1">
        <f t="array" ref="CG82">IFERROR(MAX(0,MAX(BM82,BU82,CC82)*(1+VLOOKUP(MAX(_xlfn.CHOOSECOLS(_xlfn._xlws.FILTER($I$4:$AT$335,$K$4:$K$335=AW82),35)),الفرضيات!$N$2:$O$11,2,0))-BA82),0)</f>
        <v>0</v>
      </c>
      <c r="CH82" s="158" cm="1">
        <f t="array" ref="CH82">IFERROR(MAX(0,MAX(BN82,BV82,CD82)*(1+VLOOKUP(MAX(_xlfn.CHOOSECOLS(_xlfn._xlws.FILTER($I$4:$AT$335,$K$4:$K$335=AW82),35)),الفرضيات!$N$2:$O$11,2,0))-BB82),0)</f>
        <v>0</v>
      </c>
    </row>
    <row r="83" spans="9:86" ht="24.75" thickBot="1" x14ac:dyDescent="0.3">
      <c r="I83" s="10"/>
      <c r="J83" s="10"/>
      <c r="K83" s="10"/>
      <c r="L83" s="10"/>
      <c r="M83" s="10"/>
      <c r="N83" s="10"/>
      <c r="O83" s="10"/>
      <c r="P83" s="10"/>
      <c r="Q83" s="10"/>
      <c r="R83" s="10"/>
      <c r="S83" s="10"/>
      <c r="T83" s="114"/>
      <c r="U83" s="114"/>
      <c r="V83" s="114"/>
      <c r="W83" s="10"/>
      <c r="X83" s="10"/>
      <c r="Y83" s="10"/>
      <c r="Z83" s="10"/>
      <c r="AA83" s="10"/>
      <c r="AB83" s="10"/>
      <c r="AC83" s="10"/>
      <c r="AD83" s="10"/>
      <c r="AE83" s="10"/>
      <c r="AF83" s="10"/>
      <c r="AG83" s="10"/>
      <c r="AH83" s="10"/>
      <c r="AI83" s="10"/>
      <c r="AJ83" s="10"/>
      <c r="AK83" s="10"/>
      <c r="AL83" s="10"/>
      <c r="AM83" s="10"/>
      <c r="AN83" s="10"/>
      <c r="AO83" s="10"/>
      <c r="AP83" s="10"/>
      <c r="AQ83" s="111" t="str">
        <f t="shared" si="17"/>
        <v/>
      </c>
      <c r="AR83" s="114" t="str">
        <f>IF(AQ83="","",(LOOKUP(SUM(N83:O83),الفرضيات!$R$2:$R$9, الفرضيات!$S$2:$S$9)))</f>
        <v/>
      </c>
      <c r="AS83" s="114" t="str">
        <f>IF(ISBLANK(L83),"",الفرضيات!$L$2)</f>
        <v/>
      </c>
      <c r="AT83" s="10"/>
      <c r="AU83" s="142"/>
      <c r="AV83" s="10"/>
      <c r="AW83" s="10"/>
      <c r="AX83" s="10"/>
      <c r="AY83" s="10"/>
      <c r="AZ83" s="10"/>
      <c r="BA83" s="10"/>
      <c r="BB83" s="10"/>
      <c r="BC83" s="10"/>
      <c r="BD83" s="10"/>
      <c r="BE83" s="10"/>
      <c r="BF83" s="142"/>
      <c r="BG83" s="158" t="str">
        <f>IF(ISBLANK(L83),"0",T83*(R83-AG83)/الفرضيات!$H$2*(1+AR83))</f>
        <v>0</v>
      </c>
      <c r="BH83" s="158" t="str">
        <f t="shared" si="18"/>
        <v>0</v>
      </c>
      <c r="BI83" s="158" t="str">
        <f t="shared" si="19"/>
        <v>0</v>
      </c>
      <c r="BJ83" s="158" t="str">
        <f t="shared" si="20"/>
        <v>0</v>
      </c>
      <c r="BK83" s="158" t="str">
        <f t="shared" si="21"/>
        <v>0</v>
      </c>
      <c r="BL83" s="158" t="str">
        <f t="shared" si="22"/>
        <v>0</v>
      </c>
      <c r="BM83" s="158" t="str" cm="1">
        <f t="array" ref="BM83">IF(ISBLANK(AW83),"0",_xlfn.CEILING.MATH(AX83/الفرضيات!$H$3*(1+MAX(_xlfn.CHOOSECOLS(_xlfn._xlws.FILTER($I$4:$AT$335,$K$4:$K$335=AW83),36)))))</f>
        <v>0</v>
      </c>
      <c r="BN83" s="158" t="str" cm="1">
        <f t="array" ref="BN83">IF(ISBLANK(AW83),"0",_xlfn.CEILING.MATH(AY83/الفرضيات!$H$4*(1+MAX(_xlfn.CHOOSECOLS(_xlfn._xlws.FILTER($I$4:$AT$335,$K$4:$K$335=AW83),36)))))</f>
        <v>0</v>
      </c>
      <c r="BO83" s="158" t="str">
        <f>IF(ISBLANK(L83),"0",IF(S83&lt;2,"0",(U83*(R83-AG83)/الفرضيات!$H$2*(1+AR83))))</f>
        <v>0</v>
      </c>
      <c r="BP83" s="158" t="str">
        <f t="shared" si="23"/>
        <v>0</v>
      </c>
      <c r="BQ83" s="158" t="str">
        <f t="shared" si="24"/>
        <v>0</v>
      </c>
      <c r="BR83" s="158" t="str">
        <f t="shared" si="25"/>
        <v>0</v>
      </c>
      <c r="BS83" s="158" t="str">
        <f t="shared" si="26"/>
        <v>0</v>
      </c>
      <c r="BT83" s="158" t="str">
        <f t="shared" si="27"/>
        <v>0</v>
      </c>
      <c r="BU83" s="158" t="str" cm="1">
        <f t="array" ref="BU83">IF(ISBLANK(AW83),"0",IF($AZ83&lt;2,"0",_xlfn.CEILING.MATH(AX83/الفرضيات!$H$3*(1+MAX(_xlfn.CHOOSECOLS(_xlfn._xlws.FILTER($I$4:$AT$335,$K$4:$K$335=AW83),36))))))</f>
        <v>0</v>
      </c>
      <c r="BV83" s="158" t="str" cm="1">
        <f t="array" ref="BV83">IF(ISBLANK(AW83),"0",IF($AZ83&lt;2,"0",_xlfn.CEILING.MATH(AY83/الفرضيات!$H$4*(1+MAX(_xlfn.CHOOSECOLS(_xlfn._xlws.FILTER($I$4:$AT$335,$K$4:$K$335=AW83),36))))))</f>
        <v>0</v>
      </c>
      <c r="BW83" s="158" t="str">
        <f>IF(ISBLANK(L83),"0",IF(S83&lt;3,"0",(V83*(R83-AG83)/الفرضيات!$H$2*(1+AR83))))</f>
        <v>0</v>
      </c>
      <c r="BX83" s="158" t="str">
        <f t="shared" si="28"/>
        <v>0</v>
      </c>
      <c r="BY83" s="158" t="str">
        <f t="shared" si="29"/>
        <v>0</v>
      </c>
      <c r="BZ83" s="158" t="str">
        <f t="shared" si="30"/>
        <v>0</v>
      </c>
      <c r="CA83" s="158" t="str">
        <f t="shared" si="31"/>
        <v>0</v>
      </c>
      <c r="CB83" s="158" t="str">
        <f t="shared" si="32"/>
        <v>0</v>
      </c>
      <c r="CC83" s="158" t="str" cm="1">
        <f t="array" ref="CC83">IF(ISBLANK(AW83),"0",IF($AZ83&lt;3,"0",_xlfn.CEILING.MATH(AX83/الفرضيات!$H$3*(1+MAX(_xlfn.CHOOSECOLS(_xlfn._xlws.FILTER($I$4:$AT$335,$K$4:$K$335=AW83),36))))))</f>
        <v>0</v>
      </c>
      <c r="CD83" s="158" t="str" cm="1">
        <f t="array" ref="CD83">IF(ISBLANK(AW83),"0",IF($AZ83&lt;3,"0",_xlfn.CEILING.MATH(AY83/الفرضيات!$H$4*(1+MAX(_xlfn.CHOOSECOLS(_xlfn._xlws.FILTER($I$4:$AT$335,$K$4:$K$335=AW83),36))))))</f>
        <v>0</v>
      </c>
      <c r="CE83" s="158">
        <f>IFERROR(MAX(0,((BG83+BO83+BW83)*(1+AS83+AR83)+(BH83+BI83+BJ83+BL83+BP83+BQ83+BR83+BT83+BX83+BY83+BZ83+CB83)*(1+AS83))*(1+ VLOOKUP(AQ83,الفرضيات!$N$1:$O$11,2,0))-AH83),0)</f>
        <v>0</v>
      </c>
      <c r="CF83" s="158">
        <f t="shared" si="33"/>
        <v>0</v>
      </c>
      <c r="CG83" s="158" cm="1">
        <f t="array" ref="CG83">IFERROR(MAX(0,MAX(BM83,BU83,CC83)*(1+VLOOKUP(MAX(_xlfn.CHOOSECOLS(_xlfn._xlws.FILTER($I$4:$AT$335,$K$4:$K$335=AW83),35)),الفرضيات!$N$2:$O$11,2,0))-BA83),0)</f>
        <v>0</v>
      </c>
      <c r="CH83" s="158" cm="1">
        <f t="array" ref="CH83">IFERROR(MAX(0,MAX(BN83,BV83,CD83)*(1+VLOOKUP(MAX(_xlfn.CHOOSECOLS(_xlfn._xlws.FILTER($I$4:$AT$335,$K$4:$K$335=AW83),35)),الفرضيات!$N$2:$O$11,2,0))-BB83),0)</f>
        <v>0</v>
      </c>
    </row>
    <row r="84" spans="9:86" ht="24.75" thickBot="1" x14ac:dyDescent="0.3">
      <c r="I84" s="10"/>
      <c r="J84" s="10"/>
      <c r="K84" s="10"/>
      <c r="L84" s="10"/>
      <c r="M84" s="10"/>
      <c r="N84" s="10"/>
      <c r="O84" s="10"/>
      <c r="P84" s="10"/>
      <c r="Q84" s="10"/>
      <c r="R84" s="10"/>
      <c r="S84" s="10"/>
      <c r="T84" s="114"/>
      <c r="U84" s="114"/>
      <c r="V84" s="114"/>
      <c r="W84" s="10"/>
      <c r="X84" s="10"/>
      <c r="Y84" s="10"/>
      <c r="Z84" s="10"/>
      <c r="AA84" s="10"/>
      <c r="AB84" s="10"/>
      <c r="AC84" s="10"/>
      <c r="AD84" s="10"/>
      <c r="AE84" s="10"/>
      <c r="AF84" s="10"/>
      <c r="AG84" s="10"/>
      <c r="AH84" s="10"/>
      <c r="AI84" s="10"/>
      <c r="AJ84" s="10"/>
      <c r="AK84" s="10"/>
      <c r="AL84" s="10"/>
      <c r="AM84" s="10"/>
      <c r="AN84" s="10"/>
      <c r="AO84" s="10"/>
      <c r="AP84" s="10"/>
      <c r="AQ84" s="111" t="str">
        <f t="shared" si="17"/>
        <v/>
      </c>
      <c r="AR84" s="114" t="str">
        <f>IF(AQ84="","",(LOOKUP(SUM(N84:O84),الفرضيات!$R$2:$R$9, الفرضيات!$S$2:$S$9)))</f>
        <v/>
      </c>
      <c r="AS84" s="114" t="str">
        <f>IF(ISBLANK(L84),"",الفرضيات!$L$2)</f>
        <v/>
      </c>
      <c r="AT84" s="10"/>
      <c r="AU84" s="142"/>
      <c r="AV84" s="10"/>
      <c r="AW84" s="10"/>
      <c r="AX84" s="10"/>
      <c r="AY84" s="10"/>
      <c r="AZ84" s="10"/>
      <c r="BA84" s="10"/>
      <c r="BB84" s="10"/>
      <c r="BC84" s="10"/>
      <c r="BD84" s="10"/>
      <c r="BE84" s="10"/>
      <c r="BG84" s="158" t="str">
        <f>IF(ISBLANK(L84),"0",T84*(R84-AG84)/الفرضيات!$H$2*(1+AR84))</f>
        <v>0</v>
      </c>
      <c r="BH84" s="158" t="str">
        <f t="shared" si="18"/>
        <v>0</v>
      </c>
      <c r="BI84" s="158" t="str">
        <f t="shared" si="19"/>
        <v>0</v>
      </c>
      <c r="BJ84" s="158" t="str">
        <f t="shared" si="20"/>
        <v>0</v>
      </c>
      <c r="BK84" s="158" t="str">
        <f t="shared" si="21"/>
        <v>0</v>
      </c>
      <c r="BL84" s="158" t="str">
        <f t="shared" si="22"/>
        <v>0</v>
      </c>
      <c r="BM84" s="158" t="str" cm="1">
        <f t="array" ref="BM84">IF(ISBLANK(AW84),"0",_xlfn.CEILING.MATH(AX84/الفرضيات!$H$3*(1+MAX(_xlfn.CHOOSECOLS(_xlfn._xlws.FILTER($I$4:$AT$335,$K$4:$K$335=AW84),36)))))</f>
        <v>0</v>
      </c>
      <c r="BN84" s="158" t="str" cm="1">
        <f t="array" ref="BN84">IF(ISBLANK(AW84),"0",_xlfn.CEILING.MATH(AY84/الفرضيات!$H$4*(1+MAX(_xlfn.CHOOSECOLS(_xlfn._xlws.FILTER($I$4:$AT$335,$K$4:$K$335=AW84),36)))))</f>
        <v>0</v>
      </c>
      <c r="BO84" s="158" t="str">
        <f>IF(ISBLANK(L84),"0",IF(S84&lt;2,"0",(U84*(R84-AG84)/الفرضيات!$H$2*(1+AR84))))</f>
        <v>0</v>
      </c>
      <c r="BP84" s="158" t="str">
        <f t="shared" si="23"/>
        <v>0</v>
      </c>
      <c r="BQ84" s="158" t="str">
        <f t="shared" si="24"/>
        <v>0</v>
      </c>
      <c r="BR84" s="158" t="str">
        <f t="shared" si="25"/>
        <v>0</v>
      </c>
      <c r="BS84" s="158" t="str">
        <f t="shared" si="26"/>
        <v>0</v>
      </c>
      <c r="BT84" s="158" t="str">
        <f t="shared" si="27"/>
        <v>0</v>
      </c>
      <c r="BU84" s="158" t="str" cm="1">
        <f t="array" ref="BU84">IF(ISBLANK(AW84),"0",IF($AZ84&lt;2,"0",_xlfn.CEILING.MATH(AX84/الفرضيات!$H$3*(1+MAX(_xlfn.CHOOSECOLS(_xlfn._xlws.FILTER($I$4:$AT$335,$K$4:$K$335=AW84),36))))))</f>
        <v>0</v>
      </c>
      <c r="BV84" s="158" t="str" cm="1">
        <f t="array" ref="BV84">IF(ISBLANK(AW84),"0",IF($AZ84&lt;2,"0",_xlfn.CEILING.MATH(AY84/الفرضيات!$H$4*(1+MAX(_xlfn.CHOOSECOLS(_xlfn._xlws.FILTER($I$4:$AT$335,$K$4:$K$335=AW84),36))))))</f>
        <v>0</v>
      </c>
      <c r="BW84" s="158" t="str">
        <f>IF(ISBLANK(L84),"0",IF(S84&lt;3,"0",(V84*(R84-AG84)/الفرضيات!$H$2*(1+AR84))))</f>
        <v>0</v>
      </c>
      <c r="BX84" s="158" t="str">
        <f t="shared" si="28"/>
        <v>0</v>
      </c>
      <c r="BY84" s="158" t="str">
        <f t="shared" si="29"/>
        <v>0</v>
      </c>
      <c r="BZ84" s="158" t="str">
        <f t="shared" si="30"/>
        <v>0</v>
      </c>
      <c r="CA84" s="158" t="str">
        <f t="shared" si="31"/>
        <v>0</v>
      </c>
      <c r="CB84" s="158" t="str">
        <f t="shared" si="32"/>
        <v>0</v>
      </c>
      <c r="CC84" s="158" t="str" cm="1">
        <f t="array" ref="CC84">IF(ISBLANK(AW84),"0",IF($AZ84&lt;3,"0",_xlfn.CEILING.MATH(AX84/الفرضيات!$H$3*(1+MAX(_xlfn.CHOOSECOLS(_xlfn._xlws.FILTER($I$4:$AT$335,$K$4:$K$335=AW84),36))))))</f>
        <v>0</v>
      </c>
      <c r="CD84" s="158" t="str" cm="1">
        <f t="array" ref="CD84">IF(ISBLANK(AW84),"0",IF($AZ84&lt;3,"0",_xlfn.CEILING.MATH(AY84/الفرضيات!$H$4*(1+MAX(_xlfn.CHOOSECOLS(_xlfn._xlws.FILTER($I$4:$AT$335,$K$4:$K$335=AW84),36))))))</f>
        <v>0</v>
      </c>
      <c r="CE84" s="158">
        <f>IFERROR(MAX(0,((BG84+BO84+BW84)*(1+AS84+AR84)+(BH84+BI84+BJ84+BL84+BP84+BQ84+BR84+BT84+BX84+BY84+BZ84+CB84)*(1+AS84))*(1+ VLOOKUP(AQ84,الفرضيات!$N$1:$O$11,2,0))-AH84),0)</f>
        <v>0</v>
      </c>
      <c r="CF84" s="158">
        <f t="shared" si="33"/>
        <v>0</v>
      </c>
      <c r="CG84" s="158" cm="1">
        <f t="array" ref="CG84">IFERROR(MAX(0,MAX(BM84,BU84,CC84)*(1+VLOOKUP(MAX(_xlfn.CHOOSECOLS(_xlfn._xlws.FILTER($I$4:$AT$335,$K$4:$K$335=AW84),35)),الفرضيات!$N$2:$O$11,2,0))-BA84),0)</f>
        <v>0</v>
      </c>
      <c r="CH84" s="158" cm="1">
        <f t="array" ref="CH84">IFERROR(MAX(0,MAX(BN84,BV84,CD84)*(1+VLOOKUP(MAX(_xlfn.CHOOSECOLS(_xlfn._xlws.FILTER($I$4:$AT$335,$K$4:$K$335=AW84),35)),الفرضيات!$N$2:$O$11,2,0))-BB84),0)</f>
        <v>0</v>
      </c>
    </row>
    <row r="85" spans="9:86" ht="24.75" thickBot="1" x14ac:dyDescent="0.3">
      <c r="I85" s="10"/>
      <c r="J85" s="10"/>
      <c r="K85" s="10"/>
      <c r="L85" s="10"/>
      <c r="M85" s="10"/>
      <c r="N85" s="10"/>
      <c r="O85" s="10"/>
      <c r="P85" s="10"/>
      <c r="Q85" s="10"/>
      <c r="R85" s="10"/>
      <c r="S85" s="10"/>
      <c r="T85" s="114"/>
      <c r="U85" s="114"/>
      <c r="V85" s="114"/>
      <c r="W85" s="10"/>
      <c r="X85" s="10"/>
      <c r="Y85" s="10"/>
      <c r="Z85" s="10"/>
      <c r="AA85" s="10"/>
      <c r="AB85" s="10"/>
      <c r="AC85" s="10"/>
      <c r="AD85" s="10"/>
      <c r="AE85" s="10"/>
      <c r="AF85" s="10"/>
      <c r="AG85" s="10"/>
      <c r="AH85" s="10"/>
      <c r="AI85" s="10"/>
      <c r="AJ85" s="10"/>
      <c r="AK85" s="10"/>
      <c r="AL85" s="10"/>
      <c r="AM85" s="10"/>
      <c r="AN85" s="10"/>
      <c r="AO85" s="10"/>
      <c r="AP85" s="10"/>
      <c r="AQ85" s="111" t="str">
        <f t="shared" si="17"/>
        <v/>
      </c>
      <c r="AR85" s="114" t="str">
        <f>IF(AQ85="","",(LOOKUP(SUM(N85:O85),الفرضيات!$R$2:$R$9, الفرضيات!$S$2:$S$9)))</f>
        <v/>
      </c>
      <c r="AS85" s="114" t="str">
        <f>IF(ISBLANK(L85),"",الفرضيات!$L$2)</f>
        <v/>
      </c>
      <c r="AT85" s="10"/>
      <c r="AU85" s="142"/>
      <c r="AV85" s="10"/>
      <c r="AW85" s="10"/>
      <c r="AX85" s="10"/>
      <c r="AY85" s="10"/>
      <c r="AZ85" s="10"/>
      <c r="BA85" s="10"/>
      <c r="BB85" s="10"/>
      <c r="BC85" s="10"/>
      <c r="BD85" s="10"/>
      <c r="BE85" s="10"/>
      <c r="BF85" s="144"/>
      <c r="BG85" s="158" t="str">
        <f>IF(ISBLANK(L85),"0",T85*(R85-AG85)/الفرضيات!$H$2*(1+AR85))</f>
        <v>0</v>
      </c>
      <c r="BH85" s="158" t="str">
        <f t="shared" si="18"/>
        <v>0</v>
      </c>
      <c r="BI85" s="158" t="str">
        <f t="shared" si="19"/>
        <v>0</v>
      </c>
      <c r="BJ85" s="158" t="str">
        <f t="shared" si="20"/>
        <v>0</v>
      </c>
      <c r="BK85" s="158" t="str">
        <f t="shared" si="21"/>
        <v>0</v>
      </c>
      <c r="BL85" s="158" t="str">
        <f t="shared" si="22"/>
        <v>0</v>
      </c>
      <c r="BM85" s="158" t="str" cm="1">
        <f t="array" ref="BM85">IF(ISBLANK(AW85),"0",_xlfn.CEILING.MATH(AX85/الفرضيات!$H$3*(1+MAX(_xlfn.CHOOSECOLS(_xlfn._xlws.FILTER($I$4:$AT$335,$K$4:$K$335=AW85),36)))))</f>
        <v>0</v>
      </c>
      <c r="BN85" s="158" t="str" cm="1">
        <f t="array" ref="BN85">IF(ISBLANK(AW85),"0",_xlfn.CEILING.MATH(AY85/الفرضيات!$H$4*(1+MAX(_xlfn.CHOOSECOLS(_xlfn._xlws.FILTER($I$4:$AT$335,$K$4:$K$335=AW85),36)))))</f>
        <v>0</v>
      </c>
      <c r="BO85" s="158" t="str">
        <f>IF(ISBLANK(L85),"0",IF(S85&lt;2,"0",(U85*(R85-AG85)/الفرضيات!$H$2*(1+AR85))))</f>
        <v>0</v>
      </c>
      <c r="BP85" s="158" t="str">
        <f t="shared" si="23"/>
        <v>0</v>
      </c>
      <c r="BQ85" s="158" t="str">
        <f t="shared" si="24"/>
        <v>0</v>
      </c>
      <c r="BR85" s="158" t="str">
        <f t="shared" si="25"/>
        <v>0</v>
      </c>
      <c r="BS85" s="158" t="str">
        <f t="shared" si="26"/>
        <v>0</v>
      </c>
      <c r="BT85" s="158" t="str">
        <f t="shared" si="27"/>
        <v>0</v>
      </c>
      <c r="BU85" s="158" t="str" cm="1">
        <f t="array" ref="BU85">IF(ISBLANK(AW85),"0",IF($AZ85&lt;2,"0",_xlfn.CEILING.MATH(AX85/الفرضيات!$H$3*(1+MAX(_xlfn.CHOOSECOLS(_xlfn._xlws.FILTER($I$4:$AT$335,$K$4:$K$335=AW85),36))))))</f>
        <v>0</v>
      </c>
      <c r="BV85" s="158" t="str" cm="1">
        <f t="array" ref="BV85">IF(ISBLANK(AW85),"0",IF($AZ85&lt;2,"0",_xlfn.CEILING.MATH(AY85/الفرضيات!$H$4*(1+MAX(_xlfn.CHOOSECOLS(_xlfn._xlws.FILTER($I$4:$AT$335,$K$4:$K$335=AW85),36))))))</f>
        <v>0</v>
      </c>
      <c r="BW85" s="158" t="str">
        <f>IF(ISBLANK(L85),"0",IF(S85&lt;3,"0",(V85*(R85-AG85)/الفرضيات!$H$2*(1+AR85))))</f>
        <v>0</v>
      </c>
      <c r="BX85" s="158" t="str">
        <f t="shared" si="28"/>
        <v>0</v>
      </c>
      <c r="BY85" s="158" t="str">
        <f t="shared" si="29"/>
        <v>0</v>
      </c>
      <c r="BZ85" s="158" t="str">
        <f t="shared" si="30"/>
        <v>0</v>
      </c>
      <c r="CA85" s="158" t="str">
        <f t="shared" si="31"/>
        <v>0</v>
      </c>
      <c r="CB85" s="158" t="str">
        <f t="shared" si="32"/>
        <v>0</v>
      </c>
      <c r="CC85" s="158" t="str" cm="1">
        <f t="array" ref="CC85">IF(ISBLANK(AW85),"0",IF($AZ85&lt;3,"0",_xlfn.CEILING.MATH(AX85/الفرضيات!$H$3*(1+MAX(_xlfn.CHOOSECOLS(_xlfn._xlws.FILTER($I$4:$AT$335,$K$4:$K$335=AW85),36))))))</f>
        <v>0</v>
      </c>
      <c r="CD85" s="158" t="str" cm="1">
        <f t="array" ref="CD85">IF(ISBLANK(AW85),"0",IF($AZ85&lt;3,"0",_xlfn.CEILING.MATH(AY85/الفرضيات!$H$4*(1+MAX(_xlfn.CHOOSECOLS(_xlfn._xlws.FILTER($I$4:$AT$335,$K$4:$K$335=AW85),36))))))</f>
        <v>0</v>
      </c>
      <c r="CE85" s="158">
        <f>IFERROR(MAX(0,((BG85+BO85+BW85)*(1+AS85+AR85)+(BH85+BI85+BJ85+BL85+BP85+BQ85+BR85+BT85+BX85+BY85+BZ85+CB85)*(1+AS85))*(1+ VLOOKUP(AQ85,الفرضيات!$N$1:$O$11,2,0))-AH85),0)</f>
        <v>0</v>
      </c>
      <c r="CF85" s="158">
        <f t="shared" si="33"/>
        <v>0</v>
      </c>
      <c r="CG85" s="158" cm="1">
        <f t="array" ref="CG85">IFERROR(MAX(0,MAX(BM85,BU85,CC85)*(1+VLOOKUP(MAX(_xlfn.CHOOSECOLS(_xlfn._xlws.FILTER($I$4:$AT$335,$K$4:$K$335=AW85),35)),الفرضيات!$N$2:$O$11,2,0))-BA85),0)</f>
        <v>0</v>
      </c>
      <c r="CH85" s="158" cm="1">
        <f t="array" ref="CH85">IFERROR(MAX(0,MAX(BN85,BV85,CD85)*(1+VLOOKUP(MAX(_xlfn.CHOOSECOLS(_xlfn._xlws.FILTER($I$4:$AT$335,$K$4:$K$335=AW85),35)),الفرضيات!$N$2:$O$11,2,0))-BB85),0)</f>
        <v>0</v>
      </c>
    </row>
    <row r="86" spans="9:86" ht="24.75" thickBot="1" x14ac:dyDescent="0.3">
      <c r="I86" s="10"/>
      <c r="J86" s="10"/>
      <c r="K86" s="10"/>
      <c r="L86" s="10"/>
      <c r="M86" s="10"/>
      <c r="N86" s="10"/>
      <c r="O86" s="10"/>
      <c r="P86" s="10"/>
      <c r="Q86" s="10"/>
      <c r="R86" s="10"/>
      <c r="S86" s="10"/>
      <c r="T86" s="114"/>
      <c r="U86" s="114"/>
      <c r="V86" s="114"/>
      <c r="W86" s="10"/>
      <c r="X86" s="10"/>
      <c r="Y86" s="10"/>
      <c r="Z86" s="10"/>
      <c r="AA86" s="10"/>
      <c r="AB86" s="10"/>
      <c r="AC86" s="10"/>
      <c r="AD86" s="10"/>
      <c r="AE86" s="10"/>
      <c r="AF86" s="10"/>
      <c r="AG86" s="10"/>
      <c r="AH86" s="10"/>
      <c r="AI86" s="10"/>
      <c r="AJ86" s="10"/>
      <c r="AK86" s="10"/>
      <c r="AL86" s="10"/>
      <c r="AM86" s="10"/>
      <c r="AN86" s="10"/>
      <c r="AO86" s="10"/>
      <c r="AP86" s="10"/>
      <c r="AQ86" s="111" t="str">
        <f t="shared" si="17"/>
        <v/>
      </c>
      <c r="AR86" s="114" t="str">
        <f>IF(AQ86="","",(LOOKUP(SUM(N86:O86),الفرضيات!$R$2:$R$9, الفرضيات!$S$2:$S$9)))</f>
        <v/>
      </c>
      <c r="AS86" s="114" t="str">
        <f>IF(ISBLANK(L86),"",الفرضيات!$L$2)</f>
        <v/>
      </c>
      <c r="AT86" s="10"/>
      <c r="AU86" s="142"/>
      <c r="AV86" s="10"/>
      <c r="AW86" s="10"/>
      <c r="AX86" s="10"/>
      <c r="AY86" s="10"/>
      <c r="AZ86" s="10"/>
      <c r="BA86" s="10"/>
      <c r="BB86" s="10"/>
      <c r="BC86" s="10"/>
      <c r="BD86" s="10"/>
      <c r="BE86" s="10"/>
      <c r="BF86" s="144"/>
      <c r="BG86" s="158" t="str">
        <f>IF(ISBLANK(L86),"0",T86*(R86-AG86)/الفرضيات!$H$2*(1+AR86))</f>
        <v>0</v>
      </c>
      <c r="BH86" s="158" t="str">
        <f t="shared" si="18"/>
        <v>0</v>
      </c>
      <c r="BI86" s="158" t="str">
        <f t="shared" si="19"/>
        <v>0</v>
      </c>
      <c r="BJ86" s="158" t="str">
        <f t="shared" si="20"/>
        <v>0</v>
      </c>
      <c r="BK86" s="158" t="str">
        <f t="shared" si="21"/>
        <v>0</v>
      </c>
      <c r="BL86" s="158" t="str">
        <f t="shared" si="22"/>
        <v>0</v>
      </c>
      <c r="BM86" s="158" t="str" cm="1">
        <f t="array" ref="BM86">IF(ISBLANK(AW86),"0",_xlfn.CEILING.MATH(AX86/الفرضيات!$H$3*(1+MAX(_xlfn.CHOOSECOLS(_xlfn._xlws.FILTER($I$4:$AT$335,$K$4:$K$335=AW86),36)))))</f>
        <v>0</v>
      </c>
      <c r="BN86" s="158" t="str" cm="1">
        <f t="array" ref="BN86">IF(ISBLANK(AW86),"0",_xlfn.CEILING.MATH(AY86/الفرضيات!$H$4*(1+MAX(_xlfn.CHOOSECOLS(_xlfn._xlws.FILTER($I$4:$AT$335,$K$4:$K$335=AW86),36)))))</f>
        <v>0</v>
      </c>
      <c r="BO86" s="158" t="str">
        <f>IF(ISBLANK(L86),"0",IF(S86&lt;2,"0",(U86*(R86-AG86)/الفرضيات!$H$2*(1+AR86))))</f>
        <v>0</v>
      </c>
      <c r="BP86" s="158" t="str">
        <f t="shared" si="23"/>
        <v>0</v>
      </c>
      <c r="BQ86" s="158" t="str">
        <f t="shared" si="24"/>
        <v>0</v>
      </c>
      <c r="BR86" s="158" t="str">
        <f t="shared" si="25"/>
        <v>0</v>
      </c>
      <c r="BS86" s="158" t="str">
        <f t="shared" si="26"/>
        <v>0</v>
      </c>
      <c r="BT86" s="158" t="str">
        <f t="shared" si="27"/>
        <v>0</v>
      </c>
      <c r="BU86" s="158" t="str" cm="1">
        <f t="array" ref="BU86">IF(ISBLANK(AW86),"0",IF($AZ86&lt;2,"0",_xlfn.CEILING.MATH(AX86/الفرضيات!$H$3*(1+MAX(_xlfn.CHOOSECOLS(_xlfn._xlws.FILTER($I$4:$AT$335,$K$4:$K$335=AW86),36))))))</f>
        <v>0</v>
      </c>
      <c r="BV86" s="158" t="str" cm="1">
        <f t="array" ref="BV86">IF(ISBLANK(AW86),"0",IF($AZ86&lt;2,"0",_xlfn.CEILING.MATH(AY86/الفرضيات!$H$4*(1+MAX(_xlfn.CHOOSECOLS(_xlfn._xlws.FILTER($I$4:$AT$335,$K$4:$K$335=AW86),36))))))</f>
        <v>0</v>
      </c>
      <c r="BW86" s="158" t="str">
        <f>IF(ISBLANK(L86),"0",IF(S86&lt;3,"0",(V86*(R86-AG86)/الفرضيات!$H$2*(1+AR86))))</f>
        <v>0</v>
      </c>
      <c r="BX86" s="158" t="str">
        <f t="shared" si="28"/>
        <v>0</v>
      </c>
      <c r="BY86" s="158" t="str">
        <f t="shared" si="29"/>
        <v>0</v>
      </c>
      <c r="BZ86" s="158" t="str">
        <f t="shared" si="30"/>
        <v>0</v>
      </c>
      <c r="CA86" s="158" t="str">
        <f t="shared" si="31"/>
        <v>0</v>
      </c>
      <c r="CB86" s="158" t="str">
        <f t="shared" si="32"/>
        <v>0</v>
      </c>
      <c r="CC86" s="158" t="str" cm="1">
        <f t="array" ref="CC86">IF(ISBLANK(AW86),"0",IF($AZ86&lt;3,"0",_xlfn.CEILING.MATH(AX86/الفرضيات!$H$3*(1+MAX(_xlfn.CHOOSECOLS(_xlfn._xlws.FILTER($I$4:$AT$335,$K$4:$K$335=AW86),36))))))</f>
        <v>0</v>
      </c>
      <c r="CD86" s="158" t="str" cm="1">
        <f t="array" ref="CD86">IF(ISBLANK(AW86),"0",IF($AZ86&lt;3,"0",_xlfn.CEILING.MATH(AY86/الفرضيات!$H$4*(1+MAX(_xlfn.CHOOSECOLS(_xlfn._xlws.FILTER($I$4:$AT$335,$K$4:$K$335=AW86),36))))))</f>
        <v>0</v>
      </c>
      <c r="CE86" s="158">
        <f>IFERROR(MAX(0,((BG86+BO86+BW86)*(1+AS86+AR86)+(BH86+BI86+BJ86+BL86+BP86+BQ86+BR86+BT86+BX86+BY86+BZ86+CB86)*(1+AS86))*(1+ VLOOKUP(AQ86,الفرضيات!$N$1:$O$11,2,0))-AH86),0)</f>
        <v>0</v>
      </c>
      <c r="CF86" s="158">
        <f t="shared" si="33"/>
        <v>0</v>
      </c>
      <c r="CG86" s="158" cm="1">
        <f t="array" ref="CG86">IFERROR(MAX(0,MAX(BM86,BU86,CC86)*(1+VLOOKUP(MAX(_xlfn.CHOOSECOLS(_xlfn._xlws.FILTER($I$4:$AT$335,$K$4:$K$335=AW86),35)),الفرضيات!$N$2:$O$11,2,0))-BA86),0)</f>
        <v>0</v>
      </c>
      <c r="CH86" s="158" cm="1">
        <f t="array" ref="CH86">IFERROR(MAX(0,MAX(BN86,BV86,CD86)*(1+VLOOKUP(MAX(_xlfn.CHOOSECOLS(_xlfn._xlws.FILTER($I$4:$AT$335,$K$4:$K$335=AW86),35)),الفرضيات!$N$2:$O$11,2,0))-BB86),0)</f>
        <v>0</v>
      </c>
    </row>
    <row r="87" spans="9:86" ht="24.75" thickBot="1" x14ac:dyDescent="0.3">
      <c r="I87" s="10"/>
      <c r="J87" s="10"/>
      <c r="K87" s="10"/>
      <c r="L87" s="10"/>
      <c r="M87" s="10"/>
      <c r="N87" s="10"/>
      <c r="O87" s="10"/>
      <c r="P87" s="10"/>
      <c r="Q87" s="10"/>
      <c r="R87" s="10"/>
      <c r="S87" s="10"/>
      <c r="T87" s="114"/>
      <c r="U87" s="114"/>
      <c r="V87" s="114"/>
      <c r="W87" s="10"/>
      <c r="X87" s="10"/>
      <c r="Y87" s="10"/>
      <c r="Z87" s="10"/>
      <c r="AA87" s="10"/>
      <c r="AB87" s="10"/>
      <c r="AC87" s="10"/>
      <c r="AD87" s="10"/>
      <c r="AE87" s="10"/>
      <c r="AF87" s="10"/>
      <c r="AG87" s="10"/>
      <c r="AH87" s="10"/>
      <c r="AI87" s="10"/>
      <c r="AJ87" s="10"/>
      <c r="AK87" s="10"/>
      <c r="AL87" s="10"/>
      <c r="AM87" s="10"/>
      <c r="AN87" s="10"/>
      <c r="AO87" s="10"/>
      <c r="AP87" s="10"/>
      <c r="AQ87" s="111" t="str">
        <f t="shared" si="17"/>
        <v/>
      </c>
      <c r="AR87" s="114" t="str">
        <f>IF(AQ87="","",(LOOKUP(SUM(N87:O87),الفرضيات!$R$2:$R$9, الفرضيات!$S$2:$S$9)))</f>
        <v/>
      </c>
      <c r="AS87" s="114" t="str">
        <f>IF(ISBLANK(L87),"",الفرضيات!$L$2)</f>
        <v/>
      </c>
      <c r="AT87" s="10"/>
      <c r="AU87" s="142"/>
      <c r="AV87" s="10"/>
      <c r="AW87" s="10"/>
      <c r="AX87" s="10"/>
      <c r="AY87" s="10"/>
      <c r="AZ87" s="10"/>
      <c r="BA87" s="10"/>
      <c r="BB87" s="10"/>
      <c r="BC87" s="10"/>
      <c r="BD87" s="10"/>
      <c r="BE87" s="10"/>
      <c r="BF87" s="144"/>
      <c r="BG87" s="158" t="str">
        <f>IF(ISBLANK(L87),"0",T87*(R87-AG87)/الفرضيات!$H$2*(1+AR87))</f>
        <v>0</v>
      </c>
      <c r="BH87" s="158" t="str">
        <f t="shared" si="18"/>
        <v>0</v>
      </c>
      <c r="BI87" s="158" t="str">
        <f t="shared" si="19"/>
        <v>0</v>
      </c>
      <c r="BJ87" s="158" t="str">
        <f t="shared" si="20"/>
        <v>0</v>
      </c>
      <c r="BK87" s="158" t="str">
        <f t="shared" si="21"/>
        <v>0</v>
      </c>
      <c r="BL87" s="158" t="str">
        <f t="shared" si="22"/>
        <v>0</v>
      </c>
      <c r="BM87" s="158" t="str" cm="1">
        <f t="array" ref="BM87">IF(ISBLANK(AW87),"0",_xlfn.CEILING.MATH(AX87/الفرضيات!$H$3*(1+MAX(_xlfn.CHOOSECOLS(_xlfn._xlws.FILTER($I$4:$AT$335,$K$4:$K$335=AW87),36)))))</f>
        <v>0</v>
      </c>
      <c r="BN87" s="158" t="str" cm="1">
        <f t="array" ref="BN87">IF(ISBLANK(AW87),"0",_xlfn.CEILING.MATH(AY87/الفرضيات!$H$4*(1+MAX(_xlfn.CHOOSECOLS(_xlfn._xlws.FILTER($I$4:$AT$335,$K$4:$K$335=AW87),36)))))</f>
        <v>0</v>
      </c>
      <c r="BO87" s="158" t="str">
        <f>IF(ISBLANK(L87),"0",IF(S87&lt;2,"0",(U87*(R87-AG87)/الفرضيات!$H$2*(1+AR87))))</f>
        <v>0</v>
      </c>
      <c r="BP87" s="158" t="str">
        <f t="shared" si="23"/>
        <v>0</v>
      </c>
      <c r="BQ87" s="158" t="str">
        <f t="shared" si="24"/>
        <v>0</v>
      </c>
      <c r="BR87" s="158" t="str">
        <f t="shared" si="25"/>
        <v>0</v>
      </c>
      <c r="BS87" s="158" t="str">
        <f t="shared" si="26"/>
        <v>0</v>
      </c>
      <c r="BT87" s="158" t="str">
        <f t="shared" si="27"/>
        <v>0</v>
      </c>
      <c r="BU87" s="158" t="str" cm="1">
        <f t="array" ref="BU87">IF(ISBLANK(AW87),"0",IF($AZ87&lt;2,"0",_xlfn.CEILING.MATH(AX87/الفرضيات!$H$3*(1+MAX(_xlfn.CHOOSECOLS(_xlfn._xlws.FILTER($I$4:$AT$335,$K$4:$K$335=AW87),36))))))</f>
        <v>0</v>
      </c>
      <c r="BV87" s="158" t="str" cm="1">
        <f t="array" ref="BV87">IF(ISBLANK(AW87),"0",IF($AZ87&lt;2,"0",_xlfn.CEILING.MATH(AY87/الفرضيات!$H$4*(1+MAX(_xlfn.CHOOSECOLS(_xlfn._xlws.FILTER($I$4:$AT$335,$K$4:$K$335=AW87),36))))))</f>
        <v>0</v>
      </c>
      <c r="BW87" s="158" t="str">
        <f>IF(ISBLANK(L87),"0",IF(S87&lt;3,"0",(V87*(R87-AG87)/الفرضيات!$H$2*(1+AR87))))</f>
        <v>0</v>
      </c>
      <c r="BX87" s="158" t="str">
        <f t="shared" si="28"/>
        <v>0</v>
      </c>
      <c r="BY87" s="158" t="str">
        <f t="shared" si="29"/>
        <v>0</v>
      </c>
      <c r="BZ87" s="158" t="str">
        <f t="shared" si="30"/>
        <v>0</v>
      </c>
      <c r="CA87" s="158" t="str">
        <f t="shared" si="31"/>
        <v>0</v>
      </c>
      <c r="CB87" s="158" t="str">
        <f t="shared" si="32"/>
        <v>0</v>
      </c>
      <c r="CC87" s="158" t="str" cm="1">
        <f t="array" ref="CC87">IF(ISBLANK(AW87),"0",IF($AZ87&lt;3,"0",_xlfn.CEILING.MATH(AX87/الفرضيات!$H$3*(1+MAX(_xlfn.CHOOSECOLS(_xlfn._xlws.FILTER($I$4:$AT$335,$K$4:$K$335=AW87),36))))))</f>
        <v>0</v>
      </c>
      <c r="CD87" s="158" t="str" cm="1">
        <f t="array" ref="CD87">IF(ISBLANK(AW87),"0",IF($AZ87&lt;3,"0",_xlfn.CEILING.MATH(AY87/الفرضيات!$H$4*(1+MAX(_xlfn.CHOOSECOLS(_xlfn._xlws.FILTER($I$4:$AT$335,$K$4:$K$335=AW87),36))))))</f>
        <v>0</v>
      </c>
      <c r="CE87" s="158">
        <f>IFERROR(MAX(0,((BG87+BO87+BW87)*(1+AS87+AR87)+(BH87+BI87+BJ87+BL87+BP87+BQ87+BR87+BT87+BX87+BY87+BZ87+CB87)*(1+AS87))*(1+ VLOOKUP(AQ87,الفرضيات!$N$1:$O$11,2,0))-AH87),0)</f>
        <v>0</v>
      </c>
      <c r="CF87" s="158">
        <f t="shared" si="33"/>
        <v>0</v>
      </c>
      <c r="CG87" s="158" cm="1">
        <f t="array" ref="CG87">IFERROR(MAX(0,MAX(BM87,BU87,CC87)*(1+VLOOKUP(MAX(_xlfn.CHOOSECOLS(_xlfn._xlws.FILTER($I$4:$AT$335,$K$4:$K$335=AW87),35)),الفرضيات!$N$2:$O$11,2,0))-BA87),0)</f>
        <v>0</v>
      </c>
      <c r="CH87" s="158" cm="1">
        <f t="array" ref="CH87">IFERROR(MAX(0,MAX(BN87,BV87,CD87)*(1+VLOOKUP(MAX(_xlfn.CHOOSECOLS(_xlfn._xlws.FILTER($I$4:$AT$335,$K$4:$K$335=AW87),35)),الفرضيات!$N$2:$O$11,2,0))-BB87),0)</f>
        <v>0</v>
      </c>
    </row>
    <row r="88" spans="9:86" ht="24.75" thickBot="1" x14ac:dyDescent="0.3">
      <c r="I88" s="10"/>
      <c r="J88" s="10"/>
      <c r="K88" s="10"/>
      <c r="L88" s="10"/>
      <c r="M88" s="10"/>
      <c r="N88" s="10"/>
      <c r="O88" s="10"/>
      <c r="P88" s="10"/>
      <c r="Q88" s="10"/>
      <c r="R88" s="10"/>
      <c r="S88" s="10"/>
      <c r="T88" s="114"/>
      <c r="U88" s="114"/>
      <c r="V88" s="114"/>
      <c r="W88" s="10"/>
      <c r="X88" s="10"/>
      <c r="Y88" s="10"/>
      <c r="Z88" s="10"/>
      <c r="AA88" s="10"/>
      <c r="AB88" s="10"/>
      <c r="AC88" s="10"/>
      <c r="AD88" s="10"/>
      <c r="AE88" s="10"/>
      <c r="AF88" s="10"/>
      <c r="AG88" s="10"/>
      <c r="AH88" s="10"/>
      <c r="AI88" s="10"/>
      <c r="AJ88" s="10"/>
      <c r="AK88" s="10"/>
      <c r="AL88" s="10"/>
      <c r="AM88" s="10"/>
      <c r="AN88" s="10"/>
      <c r="AO88" s="10"/>
      <c r="AP88" s="10"/>
      <c r="AQ88" s="111" t="str">
        <f t="shared" si="17"/>
        <v/>
      </c>
      <c r="AR88" s="114" t="str">
        <f>IF(AQ88="","",(LOOKUP(SUM(N88:O88),الفرضيات!$R$2:$R$9, الفرضيات!$S$2:$S$9)))</f>
        <v/>
      </c>
      <c r="AS88" s="114" t="str">
        <f>IF(ISBLANK(L88),"",الفرضيات!$L$2)</f>
        <v/>
      </c>
      <c r="AT88" s="10"/>
      <c r="AU88" s="142"/>
      <c r="AV88" s="10"/>
      <c r="AW88" s="10"/>
      <c r="AX88" s="10"/>
      <c r="AY88" s="10"/>
      <c r="AZ88" s="10"/>
      <c r="BA88" s="10"/>
      <c r="BB88" s="10"/>
      <c r="BC88" s="10"/>
      <c r="BD88" s="10"/>
      <c r="BE88" s="10"/>
      <c r="BF88" s="144"/>
      <c r="BG88" s="158" t="str">
        <f>IF(ISBLANK(L88),"0",T88*(R88-AG88)/الفرضيات!$H$2*(1+AR88))</f>
        <v>0</v>
      </c>
      <c r="BH88" s="158" t="str">
        <f t="shared" si="18"/>
        <v>0</v>
      </c>
      <c r="BI88" s="158" t="str">
        <f t="shared" si="19"/>
        <v>0</v>
      </c>
      <c r="BJ88" s="158" t="str">
        <f t="shared" si="20"/>
        <v>0</v>
      </c>
      <c r="BK88" s="158" t="str">
        <f t="shared" si="21"/>
        <v>0</v>
      </c>
      <c r="BL88" s="158" t="str">
        <f t="shared" si="22"/>
        <v>0</v>
      </c>
      <c r="BM88" s="158" t="str" cm="1">
        <f t="array" ref="BM88">IF(ISBLANK(AW88),"0",_xlfn.CEILING.MATH(AX88/الفرضيات!$H$3*(1+MAX(_xlfn.CHOOSECOLS(_xlfn._xlws.FILTER($I$4:$AT$335,$K$4:$K$335=AW88),36)))))</f>
        <v>0</v>
      </c>
      <c r="BN88" s="158" t="str" cm="1">
        <f t="array" ref="BN88">IF(ISBLANK(AW88),"0",_xlfn.CEILING.MATH(AY88/الفرضيات!$H$4*(1+MAX(_xlfn.CHOOSECOLS(_xlfn._xlws.FILTER($I$4:$AT$335,$K$4:$K$335=AW88),36)))))</f>
        <v>0</v>
      </c>
      <c r="BO88" s="158" t="str">
        <f>IF(ISBLANK(L88),"0",IF(S88&lt;2,"0",(U88*(R88-AG88)/الفرضيات!$H$2*(1+AR88))))</f>
        <v>0</v>
      </c>
      <c r="BP88" s="158" t="str">
        <f t="shared" si="23"/>
        <v>0</v>
      </c>
      <c r="BQ88" s="158" t="str">
        <f t="shared" si="24"/>
        <v>0</v>
      </c>
      <c r="BR88" s="158" t="str">
        <f t="shared" si="25"/>
        <v>0</v>
      </c>
      <c r="BS88" s="158" t="str">
        <f t="shared" si="26"/>
        <v>0</v>
      </c>
      <c r="BT88" s="158" t="str">
        <f t="shared" si="27"/>
        <v>0</v>
      </c>
      <c r="BU88" s="158" t="str" cm="1">
        <f t="array" ref="BU88">IF(ISBLANK(AW88),"0",IF($AZ88&lt;2,"0",_xlfn.CEILING.MATH(AX88/الفرضيات!$H$3*(1+MAX(_xlfn.CHOOSECOLS(_xlfn._xlws.FILTER($I$4:$AT$335,$K$4:$K$335=AW88),36))))))</f>
        <v>0</v>
      </c>
      <c r="BV88" s="158" t="str" cm="1">
        <f t="array" ref="BV88">IF(ISBLANK(AW88),"0",IF($AZ88&lt;2,"0",_xlfn.CEILING.MATH(AY88/الفرضيات!$H$4*(1+MAX(_xlfn.CHOOSECOLS(_xlfn._xlws.FILTER($I$4:$AT$335,$K$4:$K$335=AW88),36))))))</f>
        <v>0</v>
      </c>
      <c r="BW88" s="158" t="str">
        <f>IF(ISBLANK(L88),"0",IF(S88&lt;3,"0",(V88*(R88-AG88)/الفرضيات!$H$2*(1+AR88))))</f>
        <v>0</v>
      </c>
      <c r="BX88" s="158" t="str">
        <f t="shared" si="28"/>
        <v>0</v>
      </c>
      <c r="BY88" s="158" t="str">
        <f t="shared" si="29"/>
        <v>0</v>
      </c>
      <c r="BZ88" s="158" t="str">
        <f t="shared" si="30"/>
        <v>0</v>
      </c>
      <c r="CA88" s="158" t="str">
        <f t="shared" si="31"/>
        <v>0</v>
      </c>
      <c r="CB88" s="158" t="str">
        <f t="shared" si="32"/>
        <v>0</v>
      </c>
      <c r="CC88" s="158" t="str" cm="1">
        <f t="array" ref="CC88">IF(ISBLANK(AW88),"0",IF($AZ88&lt;3,"0",_xlfn.CEILING.MATH(AX88/الفرضيات!$H$3*(1+MAX(_xlfn.CHOOSECOLS(_xlfn._xlws.FILTER($I$4:$AT$335,$K$4:$K$335=AW88),36))))))</f>
        <v>0</v>
      </c>
      <c r="CD88" s="158" t="str" cm="1">
        <f t="array" ref="CD88">IF(ISBLANK(AW88),"0",IF($AZ88&lt;3,"0",_xlfn.CEILING.MATH(AY88/الفرضيات!$H$4*(1+MAX(_xlfn.CHOOSECOLS(_xlfn._xlws.FILTER($I$4:$AT$335,$K$4:$K$335=AW88),36))))))</f>
        <v>0</v>
      </c>
      <c r="CE88" s="158">
        <f>IFERROR(MAX(0,((BG88+BO88+BW88)*(1+AS88+AR88)+(BH88+BI88+BJ88+BL88+BP88+BQ88+BR88+BT88+BX88+BY88+BZ88+CB88)*(1+AS88))*(1+ VLOOKUP(AQ88,الفرضيات!$N$1:$O$11,2,0))-AH88),0)</f>
        <v>0</v>
      </c>
      <c r="CF88" s="158">
        <f t="shared" si="33"/>
        <v>0</v>
      </c>
      <c r="CG88" s="158" cm="1">
        <f t="array" ref="CG88">IFERROR(MAX(0,MAX(BM88,BU88,CC88)*(1+VLOOKUP(MAX(_xlfn.CHOOSECOLS(_xlfn._xlws.FILTER($I$4:$AT$335,$K$4:$K$335=AW88),35)),الفرضيات!$N$2:$O$11,2,0))-BA88),0)</f>
        <v>0</v>
      </c>
      <c r="CH88" s="158" cm="1">
        <f t="array" ref="CH88">IFERROR(MAX(0,MAX(BN88,BV88,CD88)*(1+VLOOKUP(MAX(_xlfn.CHOOSECOLS(_xlfn._xlws.FILTER($I$4:$AT$335,$K$4:$K$335=AW88),35)),الفرضيات!$N$2:$O$11,2,0))-BB88),0)</f>
        <v>0</v>
      </c>
    </row>
    <row r="89" spans="9:86" ht="24.75" thickBot="1" x14ac:dyDescent="0.3">
      <c r="I89" s="10"/>
      <c r="J89" s="10"/>
      <c r="K89" s="10"/>
      <c r="L89" s="10"/>
      <c r="M89" s="10"/>
      <c r="N89" s="10"/>
      <c r="O89" s="10"/>
      <c r="P89" s="10"/>
      <c r="Q89" s="10"/>
      <c r="R89" s="10"/>
      <c r="S89" s="10"/>
      <c r="T89" s="114"/>
      <c r="U89" s="114"/>
      <c r="V89" s="114"/>
      <c r="W89" s="10"/>
      <c r="X89" s="10"/>
      <c r="Y89" s="10"/>
      <c r="Z89" s="10"/>
      <c r="AA89" s="10"/>
      <c r="AB89" s="10"/>
      <c r="AC89" s="10"/>
      <c r="AD89" s="10"/>
      <c r="AE89" s="10"/>
      <c r="AF89" s="10"/>
      <c r="AG89" s="10"/>
      <c r="AH89" s="10"/>
      <c r="AI89" s="10"/>
      <c r="AJ89" s="10"/>
      <c r="AK89" s="10"/>
      <c r="AL89" s="10"/>
      <c r="AM89" s="10"/>
      <c r="AN89" s="10"/>
      <c r="AO89" s="10"/>
      <c r="AP89" s="10"/>
      <c r="AQ89" s="111" t="str">
        <f t="shared" si="17"/>
        <v/>
      </c>
      <c r="AR89" s="114" t="str">
        <f>IF(AQ89="","",(LOOKUP(SUM(N89:O89),الفرضيات!$R$2:$R$9, الفرضيات!$S$2:$S$9)))</f>
        <v/>
      </c>
      <c r="AS89" s="114" t="str">
        <f>IF(ISBLANK(L89),"",الفرضيات!$L$2)</f>
        <v/>
      </c>
      <c r="AT89" s="10"/>
      <c r="AU89" s="142"/>
      <c r="AV89" s="10"/>
      <c r="AW89" s="10"/>
      <c r="AX89" s="10"/>
      <c r="AY89" s="10"/>
      <c r="AZ89" s="10"/>
      <c r="BA89" s="10"/>
      <c r="BB89" s="10"/>
      <c r="BC89" s="10"/>
      <c r="BD89" s="10"/>
      <c r="BE89" s="10"/>
      <c r="BF89" s="144"/>
      <c r="BG89" s="158" t="str">
        <f>IF(ISBLANK(L89),"0",T89*(R89-AG89)/الفرضيات!$H$2*(1+AR89))</f>
        <v>0</v>
      </c>
      <c r="BH89" s="158" t="str">
        <f t="shared" si="18"/>
        <v>0</v>
      </c>
      <c r="BI89" s="158" t="str">
        <f t="shared" si="19"/>
        <v>0</v>
      </c>
      <c r="BJ89" s="158" t="str">
        <f t="shared" si="20"/>
        <v>0</v>
      </c>
      <c r="BK89" s="158" t="str">
        <f t="shared" si="21"/>
        <v>0</v>
      </c>
      <c r="BL89" s="158" t="str">
        <f t="shared" si="22"/>
        <v>0</v>
      </c>
      <c r="BM89" s="158" t="str" cm="1">
        <f t="array" ref="BM89">IF(ISBLANK(AW89),"0",_xlfn.CEILING.MATH(AX89/الفرضيات!$H$3*(1+MAX(_xlfn.CHOOSECOLS(_xlfn._xlws.FILTER($I$4:$AT$335,$K$4:$K$335=AW89),36)))))</f>
        <v>0</v>
      </c>
      <c r="BN89" s="158" t="str" cm="1">
        <f t="array" ref="BN89">IF(ISBLANK(AW89),"0",_xlfn.CEILING.MATH(AY89/الفرضيات!$H$4*(1+MAX(_xlfn.CHOOSECOLS(_xlfn._xlws.FILTER($I$4:$AT$335,$K$4:$K$335=AW89),36)))))</f>
        <v>0</v>
      </c>
      <c r="BO89" s="158" t="str">
        <f>IF(ISBLANK(L89),"0",IF(S89&lt;2,"0",(U89*(R89-AG89)/الفرضيات!$H$2*(1+AR89))))</f>
        <v>0</v>
      </c>
      <c r="BP89" s="158" t="str">
        <f t="shared" si="23"/>
        <v>0</v>
      </c>
      <c r="BQ89" s="158" t="str">
        <f t="shared" si="24"/>
        <v>0</v>
      </c>
      <c r="BR89" s="158" t="str">
        <f t="shared" si="25"/>
        <v>0</v>
      </c>
      <c r="BS89" s="158" t="str">
        <f t="shared" si="26"/>
        <v>0</v>
      </c>
      <c r="BT89" s="158" t="str">
        <f t="shared" si="27"/>
        <v>0</v>
      </c>
      <c r="BU89" s="158" t="str" cm="1">
        <f t="array" ref="BU89">IF(ISBLANK(AW89),"0",IF($AZ89&lt;2,"0",_xlfn.CEILING.MATH(AX89/الفرضيات!$H$3*(1+MAX(_xlfn.CHOOSECOLS(_xlfn._xlws.FILTER($I$4:$AT$335,$K$4:$K$335=AW89),36))))))</f>
        <v>0</v>
      </c>
      <c r="BV89" s="158" t="str" cm="1">
        <f t="array" ref="BV89">IF(ISBLANK(AW89),"0",IF($AZ89&lt;2,"0",_xlfn.CEILING.MATH(AY89/الفرضيات!$H$4*(1+MAX(_xlfn.CHOOSECOLS(_xlfn._xlws.FILTER($I$4:$AT$335,$K$4:$K$335=AW89),36))))))</f>
        <v>0</v>
      </c>
      <c r="BW89" s="158" t="str">
        <f>IF(ISBLANK(L89),"0",IF(S89&lt;3,"0",(V89*(R89-AG89)/الفرضيات!$H$2*(1+AR89))))</f>
        <v>0</v>
      </c>
      <c r="BX89" s="158" t="str">
        <f t="shared" si="28"/>
        <v>0</v>
      </c>
      <c r="BY89" s="158" t="str">
        <f t="shared" si="29"/>
        <v>0</v>
      </c>
      <c r="BZ89" s="158" t="str">
        <f t="shared" si="30"/>
        <v>0</v>
      </c>
      <c r="CA89" s="158" t="str">
        <f t="shared" si="31"/>
        <v>0</v>
      </c>
      <c r="CB89" s="158" t="str">
        <f t="shared" si="32"/>
        <v>0</v>
      </c>
      <c r="CC89" s="158" t="str" cm="1">
        <f t="array" ref="CC89">IF(ISBLANK(AW89),"0",IF($AZ89&lt;3,"0",_xlfn.CEILING.MATH(AX89/الفرضيات!$H$3*(1+MAX(_xlfn.CHOOSECOLS(_xlfn._xlws.FILTER($I$4:$AT$335,$K$4:$K$335=AW89),36))))))</f>
        <v>0</v>
      </c>
      <c r="CD89" s="158" t="str" cm="1">
        <f t="array" ref="CD89">IF(ISBLANK(AW89),"0",IF($AZ89&lt;3,"0",_xlfn.CEILING.MATH(AY89/الفرضيات!$H$4*(1+MAX(_xlfn.CHOOSECOLS(_xlfn._xlws.FILTER($I$4:$AT$335,$K$4:$K$335=AW89),36))))))</f>
        <v>0</v>
      </c>
      <c r="CE89" s="158">
        <f>IFERROR(MAX(0,((BG89+BO89+BW89)*(1+AS89+AR89)+(BH89+BI89+BJ89+BL89+BP89+BQ89+BR89+BT89+BX89+BY89+BZ89+CB89)*(1+AS89))*(1+ VLOOKUP(AQ89,الفرضيات!$N$1:$O$11,2,0))-AH89),0)</f>
        <v>0</v>
      </c>
      <c r="CF89" s="158">
        <f t="shared" si="33"/>
        <v>0</v>
      </c>
      <c r="CG89" s="158" cm="1">
        <f t="array" ref="CG89">IFERROR(MAX(0,MAX(BM89,BU89,CC89)*(1+VLOOKUP(MAX(_xlfn.CHOOSECOLS(_xlfn._xlws.FILTER($I$4:$AT$335,$K$4:$K$335=AW89),35)),الفرضيات!$N$2:$O$11,2,0))-BA89),0)</f>
        <v>0</v>
      </c>
      <c r="CH89" s="158" cm="1">
        <f t="array" ref="CH89">IFERROR(MAX(0,MAX(BN89,BV89,CD89)*(1+VLOOKUP(MAX(_xlfn.CHOOSECOLS(_xlfn._xlws.FILTER($I$4:$AT$335,$K$4:$K$335=AW89),35)),الفرضيات!$N$2:$O$11,2,0))-BB89),0)</f>
        <v>0</v>
      </c>
    </row>
    <row r="90" spans="9:86" ht="24.75" thickBot="1" x14ac:dyDescent="0.3">
      <c r="I90" s="10"/>
      <c r="J90" s="10"/>
      <c r="K90" s="10"/>
      <c r="L90" s="10"/>
      <c r="M90" s="10"/>
      <c r="N90" s="10"/>
      <c r="O90" s="10"/>
      <c r="P90" s="10"/>
      <c r="Q90" s="10"/>
      <c r="R90" s="10"/>
      <c r="S90" s="10"/>
      <c r="T90" s="114"/>
      <c r="U90" s="114"/>
      <c r="V90" s="114"/>
      <c r="W90" s="10"/>
      <c r="X90" s="10"/>
      <c r="Y90" s="10"/>
      <c r="Z90" s="10"/>
      <c r="AA90" s="10"/>
      <c r="AB90" s="10"/>
      <c r="AC90" s="10"/>
      <c r="AD90" s="10"/>
      <c r="AE90" s="10"/>
      <c r="AF90" s="10"/>
      <c r="AG90" s="10"/>
      <c r="AH90" s="10"/>
      <c r="AI90" s="10"/>
      <c r="AJ90" s="10"/>
      <c r="AK90" s="10"/>
      <c r="AL90" s="10"/>
      <c r="AM90" s="10"/>
      <c r="AN90" s="10"/>
      <c r="AO90" s="10"/>
      <c r="AP90" s="10"/>
      <c r="AQ90" s="111" t="str">
        <f t="shared" si="17"/>
        <v/>
      </c>
      <c r="AR90" s="114" t="str">
        <f>IF(AQ90="","",(LOOKUP(SUM(N90:O90),الفرضيات!$R$2:$R$9, الفرضيات!$S$2:$S$9)))</f>
        <v/>
      </c>
      <c r="AS90" s="114" t="str">
        <f>IF(ISBLANK(L90),"",الفرضيات!$L$2)</f>
        <v/>
      </c>
      <c r="AT90" s="10"/>
      <c r="AU90" s="142"/>
      <c r="AV90" s="10"/>
      <c r="AW90" s="10"/>
      <c r="AX90" s="10"/>
      <c r="AY90" s="10"/>
      <c r="AZ90" s="10"/>
      <c r="BA90" s="10"/>
      <c r="BB90" s="10"/>
      <c r="BC90" s="10"/>
      <c r="BD90" s="10"/>
      <c r="BE90" s="10"/>
      <c r="BF90" s="144"/>
      <c r="BG90" s="158" t="str">
        <f>IF(ISBLANK(L90),"0",T90*(R90-AG90)/الفرضيات!$H$2*(1+AR90))</f>
        <v>0</v>
      </c>
      <c r="BH90" s="158" t="str">
        <f t="shared" si="18"/>
        <v>0</v>
      </c>
      <c r="BI90" s="158" t="str">
        <f t="shared" si="19"/>
        <v>0</v>
      </c>
      <c r="BJ90" s="158" t="str">
        <f t="shared" si="20"/>
        <v>0</v>
      </c>
      <c r="BK90" s="158" t="str">
        <f t="shared" si="21"/>
        <v>0</v>
      </c>
      <c r="BL90" s="158" t="str">
        <f t="shared" si="22"/>
        <v>0</v>
      </c>
      <c r="BM90" s="158" t="str" cm="1">
        <f t="array" ref="BM90">IF(ISBLANK(AW90),"0",_xlfn.CEILING.MATH(AX90/الفرضيات!$H$3*(1+MAX(_xlfn.CHOOSECOLS(_xlfn._xlws.FILTER($I$4:$AT$335,$K$4:$K$335=AW90),36)))))</f>
        <v>0</v>
      </c>
      <c r="BN90" s="158" t="str" cm="1">
        <f t="array" ref="BN90">IF(ISBLANK(AW90),"0",_xlfn.CEILING.MATH(AY90/الفرضيات!$H$4*(1+MAX(_xlfn.CHOOSECOLS(_xlfn._xlws.FILTER($I$4:$AT$335,$K$4:$K$335=AW90),36)))))</f>
        <v>0</v>
      </c>
      <c r="BO90" s="158" t="str">
        <f>IF(ISBLANK(L90),"0",IF(S90&lt;2,"0",(U90*(R90-AG90)/الفرضيات!$H$2*(1+AR90))))</f>
        <v>0</v>
      </c>
      <c r="BP90" s="158" t="str">
        <f t="shared" si="23"/>
        <v>0</v>
      </c>
      <c r="BQ90" s="158" t="str">
        <f t="shared" si="24"/>
        <v>0</v>
      </c>
      <c r="BR90" s="158" t="str">
        <f t="shared" si="25"/>
        <v>0</v>
      </c>
      <c r="BS90" s="158" t="str">
        <f t="shared" si="26"/>
        <v>0</v>
      </c>
      <c r="BT90" s="158" t="str">
        <f t="shared" si="27"/>
        <v>0</v>
      </c>
      <c r="BU90" s="158" t="str" cm="1">
        <f t="array" ref="BU90">IF(ISBLANK(AW90),"0",IF($AZ90&lt;2,"0",_xlfn.CEILING.MATH(AX90/الفرضيات!$H$3*(1+MAX(_xlfn.CHOOSECOLS(_xlfn._xlws.FILTER($I$4:$AT$335,$K$4:$K$335=AW90),36))))))</f>
        <v>0</v>
      </c>
      <c r="BV90" s="158" t="str" cm="1">
        <f t="array" ref="BV90">IF(ISBLANK(AW90),"0",IF($AZ90&lt;2,"0",_xlfn.CEILING.MATH(AY90/الفرضيات!$H$4*(1+MAX(_xlfn.CHOOSECOLS(_xlfn._xlws.FILTER($I$4:$AT$335,$K$4:$K$335=AW90),36))))))</f>
        <v>0</v>
      </c>
      <c r="BW90" s="158" t="str">
        <f>IF(ISBLANK(L90),"0",IF(S90&lt;3,"0",(V90*(R90-AG90)/الفرضيات!$H$2*(1+AR90))))</f>
        <v>0</v>
      </c>
      <c r="BX90" s="158" t="str">
        <f t="shared" si="28"/>
        <v>0</v>
      </c>
      <c r="BY90" s="158" t="str">
        <f t="shared" si="29"/>
        <v>0</v>
      </c>
      <c r="BZ90" s="158" t="str">
        <f t="shared" si="30"/>
        <v>0</v>
      </c>
      <c r="CA90" s="158" t="str">
        <f t="shared" si="31"/>
        <v>0</v>
      </c>
      <c r="CB90" s="158" t="str">
        <f t="shared" si="32"/>
        <v>0</v>
      </c>
      <c r="CC90" s="158" t="str" cm="1">
        <f t="array" ref="CC90">IF(ISBLANK(AW90),"0",IF($AZ90&lt;3,"0",_xlfn.CEILING.MATH(AX90/الفرضيات!$H$3*(1+MAX(_xlfn.CHOOSECOLS(_xlfn._xlws.FILTER($I$4:$AT$335,$K$4:$K$335=AW90),36))))))</f>
        <v>0</v>
      </c>
      <c r="CD90" s="158" t="str" cm="1">
        <f t="array" ref="CD90">IF(ISBLANK(AW90),"0",IF($AZ90&lt;3,"0",_xlfn.CEILING.MATH(AY90/الفرضيات!$H$4*(1+MAX(_xlfn.CHOOSECOLS(_xlfn._xlws.FILTER($I$4:$AT$335,$K$4:$K$335=AW90),36))))))</f>
        <v>0</v>
      </c>
      <c r="CE90" s="158">
        <f>IFERROR(MAX(0,((BG90+BO90+BW90)*(1+AS90+AR90)+(BH90+BI90+BJ90+BL90+BP90+BQ90+BR90+BT90+BX90+BY90+BZ90+CB90)*(1+AS90))*(1+ VLOOKUP(AQ90,الفرضيات!$N$1:$O$11,2,0))-AH90),0)</f>
        <v>0</v>
      </c>
      <c r="CF90" s="158">
        <f t="shared" si="33"/>
        <v>0</v>
      </c>
      <c r="CG90" s="158" cm="1">
        <f t="array" ref="CG90">IFERROR(MAX(0,MAX(BM90,BU90,CC90)*(1+VLOOKUP(MAX(_xlfn.CHOOSECOLS(_xlfn._xlws.FILTER($I$4:$AT$335,$K$4:$K$335=AW90),35)),الفرضيات!$N$2:$O$11,2,0))-BA90),0)</f>
        <v>0</v>
      </c>
      <c r="CH90" s="158" cm="1">
        <f t="array" ref="CH90">IFERROR(MAX(0,MAX(BN90,BV90,CD90)*(1+VLOOKUP(MAX(_xlfn.CHOOSECOLS(_xlfn._xlws.FILTER($I$4:$AT$335,$K$4:$K$335=AW90),35)),الفرضيات!$N$2:$O$11,2,0))-BB90),0)</f>
        <v>0</v>
      </c>
    </row>
    <row r="91" spans="9:86" ht="24.75" thickBot="1" x14ac:dyDescent="0.3">
      <c r="I91" s="10"/>
      <c r="J91" s="10"/>
      <c r="K91" s="10"/>
      <c r="L91" s="10"/>
      <c r="M91" s="10"/>
      <c r="N91" s="10"/>
      <c r="O91" s="10"/>
      <c r="P91" s="10"/>
      <c r="Q91" s="10"/>
      <c r="R91" s="10"/>
      <c r="S91" s="10"/>
      <c r="T91" s="114"/>
      <c r="U91" s="114"/>
      <c r="V91" s="114"/>
      <c r="W91" s="10"/>
      <c r="X91" s="10"/>
      <c r="Y91" s="10"/>
      <c r="Z91" s="10"/>
      <c r="AA91" s="10"/>
      <c r="AB91" s="10"/>
      <c r="AC91" s="10"/>
      <c r="AD91" s="10"/>
      <c r="AE91" s="10"/>
      <c r="AF91" s="10"/>
      <c r="AG91" s="10"/>
      <c r="AH91" s="10"/>
      <c r="AI91" s="10"/>
      <c r="AJ91" s="10"/>
      <c r="AK91" s="10"/>
      <c r="AL91" s="10"/>
      <c r="AM91" s="10"/>
      <c r="AN91" s="10"/>
      <c r="AO91" s="10"/>
      <c r="AP91" s="10"/>
      <c r="AQ91" s="111" t="str">
        <f t="shared" si="17"/>
        <v/>
      </c>
      <c r="AR91" s="114" t="str">
        <f>IF(AQ91="","",(LOOKUP(SUM(N91:O91),الفرضيات!$R$2:$R$9, الفرضيات!$S$2:$S$9)))</f>
        <v/>
      </c>
      <c r="AS91" s="114" t="str">
        <f>IF(ISBLANK(L91),"",الفرضيات!$L$2)</f>
        <v/>
      </c>
      <c r="AT91" s="10"/>
      <c r="AU91" s="142"/>
      <c r="AV91" s="10"/>
      <c r="AW91" s="10"/>
      <c r="AX91" s="10"/>
      <c r="AY91" s="10"/>
      <c r="AZ91" s="10"/>
      <c r="BA91" s="10"/>
      <c r="BB91" s="10"/>
      <c r="BC91" s="10"/>
      <c r="BD91" s="10"/>
      <c r="BE91" s="10"/>
      <c r="BF91" s="144"/>
      <c r="BG91" s="158" t="str">
        <f>IF(ISBLANK(L91),"0",T91*(R91-AG91)/الفرضيات!$H$2*(1+AR91))</f>
        <v>0</v>
      </c>
      <c r="BH91" s="158" t="str">
        <f t="shared" si="18"/>
        <v>0</v>
      </c>
      <c r="BI91" s="158" t="str">
        <f t="shared" si="19"/>
        <v>0</v>
      </c>
      <c r="BJ91" s="158" t="str">
        <f t="shared" si="20"/>
        <v>0</v>
      </c>
      <c r="BK91" s="158" t="str">
        <f t="shared" si="21"/>
        <v>0</v>
      </c>
      <c r="BL91" s="158" t="str">
        <f t="shared" si="22"/>
        <v>0</v>
      </c>
      <c r="BM91" s="158" t="str" cm="1">
        <f t="array" ref="BM91">IF(ISBLANK(AW91),"0",_xlfn.CEILING.MATH(AX91/الفرضيات!$H$3*(1+MAX(_xlfn.CHOOSECOLS(_xlfn._xlws.FILTER($I$4:$AT$335,$K$4:$K$335=AW91),36)))))</f>
        <v>0</v>
      </c>
      <c r="BN91" s="158" t="str" cm="1">
        <f t="array" ref="BN91">IF(ISBLANK(AW91),"0",_xlfn.CEILING.MATH(AY91/الفرضيات!$H$4*(1+MAX(_xlfn.CHOOSECOLS(_xlfn._xlws.FILTER($I$4:$AT$335,$K$4:$K$335=AW91),36)))))</f>
        <v>0</v>
      </c>
      <c r="BO91" s="158" t="str">
        <f>IF(ISBLANK(L91),"0",IF(S91&lt;2,"0",(U91*(R91-AG91)/الفرضيات!$H$2*(1+AR91))))</f>
        <v>0</v>
      </c>
      <c r="BP91" s="158" t="str">
        <f t="shared" si="23"/>
        <v>0</v>
      </c>
      <c r="BQ91" s="158" t="str">
        <f t="shared" si="24"/>
        <v>0</v>
      </c>
      <c r="BR91" s="158" t="str">
        <f t="shared" si="25"/>
        <v>0</v>
      </c>
      <c r="BS91" s="158" t="str">
        <f t="shared" si="26"/>
        <v>0</v>
      </c>
      <c r="BT91" s="158" t="str">
        <f t="shared" si="27"/>
        <v>0</v>
      </c>
      <c r="BU91" s="158" t="str" cm="1">
        <f t="array" ref="BU91">IF(ISBLANK(AW91),"0",IF($AZ91&lt;2,"0",_xlfn.CEILING.MATH(AX91/الفرضيات!$H$3*(1+MAX(_xlfn.CHOOSECOLS(_xlfn._xlws.FILTER($I$4:$AT$335,$K$4:$K$335=AW91),36))))))</f>
        <v>0</v>
      </c>
      <c r="BV91" s="158" t="str" cm="1">
        <f t="array" ref="BV91">IF(ISBLANK(AW91),"0",IF($AZ91&lt;2,"0",_xlfn.CEILING.MATH(AY91/الفرضيات!$H$4*(1+MAX(_xlfn.CHOOSECOLS(_xlfn._xlws.FILTER($I$4:$AT$335,$K$4:$K$335=AW91),36))))))</f>
        <v>0</v>
      </c>
      <c r="BW91" s="158" t="str">
        <f>IF(ISBLANK(L91),"0",IF(S91&lt;3,"0",(V91*(R91-AG91)/الفرضيات!$H$2*(1+AR91))))</f>
        <v>0</v>
      </c>
      <c r="BX91" s="158" t="str">
        <f t="shared" si="28"/>
        <v>0</v>
      </c>
      <c r="BY91" s="158" t="str">
        <f t="shared" si="29"/>
        <v>0</v>
      </c>
      <c r="BZ91" s="158" t="str">
        <f t="shared" si="30"/>
        <v>0</v>
      </c>
      <c r="CA91" s="158" t="str">
        <f t="shared" si="31"/>
        <v>0</v>
      </c>
      <c r="CB91" s="158" t="str">
        <f t="shared" si="32"/>
        <v>0</v>
      </c>
      <c r="CC91" s="158" t="str" cm="1">
        <f t="array" ref="CC91">IF(ISBLANK(AW91),"0",IF($AZ91&lt;3,"0",_xlfn.CEILING.MATH(AX91/الفرضيات!$H$3*(1+MAX(_xlfn.CHOOSECOLS(_xlfn._xlws.FILTER($I$4:$AT$335,$K$4:$K$335=AW91),36))))))</f>
        <v>0</v>
      </c>
      <c r="CD91" s="158" t="str" cm="1">
        <f t="array" ref="CD91">IF(ISBLANK(AW91),"0",IF($AZ91&lt;3,"0",_xlfn.CEILING.MATH(AY91/الفرضيات!$H$4*(1+MAX(_xlfn.CHOOSECOLS(_xlfn._xlws.FILTER($I$4:$AT$335,$K$4:$K$335=AW91),36))))))</f>
        <v>0</v>
      </c>
      <c r="CE91" s="158">
        <f>IFERROR(MAX(0,((BG91+BO91+BW91)*(1+AS91+AR91)+(BH91+BI91+BJ91+BL91+BP91+BQ91+BR91+BT91+BX91+BY91+BZ91+CB91)*(1+AS91))*(1+ VLOOKUP(AQ91,الفرضيات!$N$1:$O$11,2,0))-AH91),0)</f>
        <v>0</v>
      </c>
      <c r="CF91" s="158">
        <f t="shared" si="33"/>
        <v>0</v>
      </c>
      <c r="CG91" s="158" cm="1">
        <f t="array" ref="CG91">IFERROR(MAX(0,MAX(BM91,BU91,CC91)*(1+VLOOKUP(MAX(_xlfn.CHOOSECOLS(_xlfn._xlws.FILTER($I$4:$AT$335,$K$4:$K$335=AW91),35)),الفرضيات!$N$2:$O$11,2,0))-BA91),0)</f>
        <v>0</v>
      </c>
      <c r="CH91" s="158" cm="1">
        <f t="array" ref="CH91">IFERROR(MAX(0,MAX(BN91,BV91,CD91)*(1+VLOOKUP(MAX(_xlfn.CHOOSECOLS(_xlfn._xlws.FILTER($I$4:$AT$335,$K$4:$K$335=AW91),35)),الفرضيات!$N$2:$O$11,2,0))-BB91),0)</f>
        <v>0</v>
      </c>
    </row>
    <row r="92" spans="9:86" ht="24.75" thickBot="1" x14ac:dyDescent="0.3">
      <c r="I92" s="10"/>
      <c r="J92" s="10"/>
      <c r="K92" s="10"/>
      <c r="L92" s="10"/>
      <c r="M92" s="10"/>
      <c r="N92" s="10"/>
      <c r="O92" s="10"/>
      <c r="P92" s="10"/>
      <c r="Q92" s="10"/>
      <c r="R92" s="10"/>
      <c r="S92" s="10"/>
      <c r="T92" s="114"/>
      <c r="U92" s="114"/>
      <c r="V92" s="114"/>
      <c r="W92" s="10"/>
      <c r="X92" s="10"/>
      <c r="Y92" s="10"/>
      <c r="Z92" s="10"/>
      <c r="AA92" s="10"/>
      <c r="AB92" s="10"/>
      <c r="AC92" s="10"/>
      <c r="AD92" s="10"/>
      <c r="AE92" s="10"/>
      <c r="AF92" s="10"/>
      <c r="AG92" s="10"/>
      <c r="AH92" s="10"/>
      <c r="AI92" s="10"/>
      <c r="AJ92" s="10"/>
      <c r="AK92" s="10"/>
      <c r="AL92" s="10"/>
      <c r="AM92" s="10"/>
      <c r="AN92" s="10"/>
      <c r="AO92" s="10"/>
      <c r="AP92" s="10"/>
      <c r="AQ92" s="111" t="str">
        <f t="shared" si="17"/>
        <v/>
      </c>
      <c r="AR92" s="114" t="str">
        <f>IF(AQ92="","",(LOOKUP(SUM(N92:O92),الفرضيات!$R$2:$R$9, الفرضيات!$S$2:$S$9)))</f>
        <v/>
      </c>
      <c r="AS92" s="114" t="str">
        <f>IF(ISBLANK(L92),"",الفرضيات!$L$2)</f>
        <v/>
      </c>
      <c r="AT92" s="10"/>
      <c r="AU92" s="142"/>
      <c r="AV92" s="10"/>
      <c r="AW92" s="10"/>
      <c r="AX92" s="10"/>
      <c r="AY92" s="10"/>
      <c r="AZ92" s="10"/>
      <c r="BA92" s="10"/>
      <c r="BB92" s="10"/>
      <c r="BC92" s="10"/>
      <c r="BD92" s="10"/>
      <c r="BE92" s="10"/>
      <c r="BF92" s="144"/>
      <c r="BG92" s="158" t="str">
        <f>IF(ISBLANK(L92),"0",T92*(R92-AG92)/الفرضيات!$H$2*(1+AR92))</f>
        <v>0</v>
      </c>
      <c r="BH92" s="158" t="str">
        <f t="shared" si="18"/>
        <v>0</v>
      </c>
      <c r="BI92" s="158" t="str">
        <f t="shared" si="19"/>
        <v>0</v>
      </c>
      <c r="BJ92" s="158" t="str">
        <f t="shared" si="20"/>
        <v>0</v>
      </c>
      <c r="BK92" s="158" t="str">
        <f t="shared" si="21"/>
        <v>0</v>
      </c>
      <c r="BL92" s="158" t="str">
        <f t="shared" si="22"/>
        <v>0</v>
      </c>
      <c r="BM92" s="158" t="str" cm="1">
        <f t="array" ref="BM92">IF(ISBLANK(AW92),"0",_xlfn.CEILING.MATH(AX92/الفرضيات!$H$3*(1+MAX(_xlfn.CHOOSECOLS(_xlfn._xlws.FILTER($I$4:$AT$335,$K$4:$K$335=AW92),36)))))</f>
        <v>0</v>
      </c>
      <c r="BN92" s="158" t="str" cm="1">
        <f t="array" ref="BN92">IF(ISBLANK(AW92),"0",_xlfn.CEILING.MATH(AY92/الفرضيات!$H$4*(1+MAX(_xlfn.CHOOSECOLS(_xlfn._xlws.FILTER($I$4:$AT$335,$K$4:$K$335=AW92),36)))))</f>
        <v>0</v>
      </c>
      <c r="BO92" s="158" t="str">
        <f>IF(ISBLANK(L92),"0",IF(S92&lt;2,"0",(U92*(R92-AG92)/الفرضيات!$H$2*(1+AR92))))</f>
        <v>0</v>
      </c>
      <c r="BP92" s="158" t="str">
        <f t="shared" si="23"/>
        <v>0</v>
      </c>
      <c r="BQ92" s="158" t="str">
        <f t="shared" si="24"/>
        <v>0</v>
      </c>
      <c r="BR92" s="158" t="str">
        <f t="shared" si="25"/>
        <v>0</v>
      </c>
      <c r="BS92" s="158" t="str">
        <f t="shared" si="26"/>
        <v>0</v>
      </c>
      <c r="BT92" s="158" t="str">
        <f t="shared" si="27"/>
        <v>0</v>
      </c>
      <c r="BU92" s="158" t="str" cm="1">
        <f t="array" ref="BU92">IF(ISBLANK(AW92),"0",IF($AZ92&lt;2,"0",_xlfn.CEILING.MATH(AX92/الفرضيات!$H$3*(1+MAX(_xlfn.CHOOSECOLS(_xlfn._xlws.FILTER($I$4:$AT$335,$K$4:$K$335=AW92),36))))))</f>
        <v>0</v>
      </c>
      <c r="BV92" s="158" t="str" cm="1">
        <f t="array" ref="BV92">IF(ISBLANK(AW92),"0",IF($AZ92&lt;2,"0",_xlfn.CEILING.MATH(AY92/الفرضيات!$H$4*(1+MAX(_xlfn.CHOOSECOLS(_xlfn._xlws.FILTER($I$4:$AT$335,$K$4:$K$335=AW92),36))))))</f>
        <v>0</v>
      </c>
      <c r="BW92" s="158" t="str">
        <f>IF(ISBLANK(L92),"0",IF(S92&lt;3,"0",(V92*(R92-AG92)/الفرضيات!$H$2*(1+AR92))))</f>
        <v>0</v>
      </c>
      <c r="BX92" s="158" t="str">
        <f t="shared" si="28"/>
        <v>0</v>
      </c>
      <c r="BY92" s="158" t="str">
        <f t="shared" si="29"/>
        <v>0</v>
      </c>
      <c r="BZ92" s="158" t="str">
        <f t="shared" si="30"/>
        <v>0</v>
      </c>
      <c r="CA92" s="158" t="str">
        <f t="shared" si="31"/>
        <v>0</v>
      </c>
      <c r="CB92" s="158" t="str">
        <f t="shared" si="32"/>
        <v>0</v>
      </c>
      <c r="CC92" s="158" t="str" cm="1">
        <f t="array" ref="CC92">IF(ISBLANK(AW92),"0",IF($AZ92&lt;3,"0",_xlfn.CEILING.MATH(AX92/الفرضيات!$H$3*(1+MAX(_xlfn.CHOOSECOLS(_xlfn._xlws.FILTER($I$4:$AT$335,$K$4:$K$335=AW92),36))))))</f>
        <v>0</v>
      </c>
      <c r="CD92" s="158" t="str" cm="1">
        <f t="array" ref="CD92">IF(ISBLANK(AW92),"0",IF($AZ92&lt;3,"0",_xlfn.CEILING.MATH(AY92/الفرضيات!$H$4*(1+MAX(_xlfn.CHOOSECOLS(_xlfn._xlws.FILTER($I$4:$AT$335,$K$4:$K$335=AW92),36))))))</f>
        <v>0</v>
      </c>
      <c r="CE92" s="158">
        <f>IFERROR(MAX(0,((BG92+BO92+BW92)*(1+AS92+AR92)+(BH92+BI92+BJ92+BL92+BP92+BQ92+BR92+BT92+BX92+BY92+BZ92+CB92)*(1+AS92))*(1+ VLOOKUP(AQ92,الفرضيات!$N$1:$O$11,2,0))-AH92),0)</f>
        <v>0</v>
      </c>
      <c r="CF92" s="158">
        <f t="shared" si="33"/>
        <v>0</v>
      </c>
      <c r="CG92" s="158" cm="1">
        <f t="array" ref="CG92">IFERROR(MAX(0,MAX(BM92,BU92,CC92)*(1+VLOOKUP(MAX(_xlfn.CHOOSECOLS(_xlfn._xlws.FILTER($I$4:$AT$335,$K$4:$K$335=AW92),35)),الفرضيات!$N$2:$O$11,2,0))-BA92),0)</f>
        <v>0</v>
      </c>
      <c r="CH92" s="158" cm="1">
        <f t="array" ref="CH92">IFERROR(MAX(0,MAX(BN92,BV92,CD92)*(1+VLOOKUP(MAX(_xlfn.CHOOSECOLS(_xlfn._xlws.FILTER($I$4:$AT$335,$K$4:$K$335=AW92),35)),الفرضيات!$N$2:$O$11,2,0))-BB92),0)</f>
        <v>0</v>
      </c>
    </row>
    <row r="93" spans="9:86" ht="24.75" thickBot="1" x14ac:dyDescent="0.3">
      <c r="I93" s="10"/>
      <c r="J93" s="10"/>
      <c r="K93" s="10"/>
      <c r="L93" s="10"/>
      <c r="M93" s="10"/>
      <c r="N93" s="10"/>
      <c r="O93" s="10"/>
      <c r="P93" s="10"/>
      <c r="Q93" s="10"/>
      <c r="R93" s="10"/>
      <c r="S93" s="10"/>
      <c r="T93" s="114"/>
      <c r="U93" s="114"/>
      <c r="V93" s="114"/>
      <c r="W93" s="10"/>
      <c r="X93" s="10"/>
      <c r="Y93" s="10"/>
      <c r="Z93" s="10"/>
      <c r="AA93" s="10"/>
      <c r="AB93" s="10"/>
      <c r="AC93" s="10"/>
      <c r="AD93" s="10"/>
      <c r="AE93" s="10"/>
      <c r="AF93" s="10"/>
      <c r="AG93" s="10"/>
      <c r="AH93" s="10"/>
      <c r="AI93" s="10"/>
      <c r="AJ93" s="10"/>
      <c r="AK93" s="10"/>
      <c r="AL93" s="10"/>
      <c r="AM93" s="10"/>
      <c r="AN93" s="10"/>
      <c r="AO93" s="10"/>
      <c r="AP93" s="10"/>
      <c r="AQ93" s="111" t="str">
        <f t="shared" si="17"/>
        <v/>
      </c>
      <c r="AR93" s="114" t="str">
        <f>IF(AQ93="","",(LOOKUP(SUM(N93:O93),الفرضيات!$R$2:$R$9, الفرضيات!$S$2:$S$9)))</f>
        <v/>
      </c>
      <c r="AS93" s="114" t="str">
        <f>IF(ISBLANK(L93),"",الفرضيات!$L$2)</f>
        <v/>
      </c>
      <c r="AT93" s="10"/>
      <c r="AU93" s="142"/>
      <c r="AV93" s="10"/>
      <c r="AW93" s="10"/>
      <c r="AX93" s="10"/>
      <c r="AY93" s="10"/>
      <c r="AZ93" s="10"/>
      <c r="BA93" s="10"/>
      <c r="BB93" s="10"/>
      <c r="BC93" s="10"/>
      <c r="BD93" s="10"/>
      <c r="BE93" s="10"/>
      <c r="BF93" s="144"/>
      <c r="BG93" s="158" t="str">
        <f>IF(ISBLANK(L93),"0",T93*(R93-AG93)/الفرضيات!$H$2*(1+AR93))</f>
        <v>0</v>
      </c>
      <c r="BH93" s="158" t="str">
        <f t="shared" si="18"/>
        <v>0</v>
      </c>
      <c r="BI93" s="158" t="str">
        <f t="shared" si="19"/>
        <v>0</v>
      </c>
      <c r="BJ93" s="158" t="str">
        <f t="shared" si="20"/>
        <v>0</v>
      </c>
      <c r="BK93" s="158" t="str">
        <f t="shared" si="21"/>
        <v>0</v>
      </c>
      <c r="BL93" s="158" t="str">
        <f t="shared" si="22"/>
        <v>0</v>
      </c>
      <c r="BM93" s="158" t="str" cm="1">
        <f t="array" ref="BM93">IF(ISBLANK(AW93),"0",_xlfn.CEILING.MATH(AX93/الفرضيات!$H$3*(1+MAX(_xlfn.CHOOSECOLS(_xlfn._xlws.FILTER($I$4:$AT$335,$K$4:$K$335=AW93),36)))))</f>
        <v>0</v>
      </c>
      <c r="BN93" s="158" t="str" cm="1">
        <f t="array" ref="BN93">IF(ISBLANK(AW93),"0",_xlfn.CEILING.MATH(AY93/الفرضيات!$H$4*(1+MAX(_xlfn.CHOOSECOLS(_xlfn._xlws.FILTER($I$4:$AT$335,$K$4:$K$335=AW93),36)))))</f>
        <v>0</v>
      </c>
      <c r="BO93" s="158" t="str">
        <f>IF(ISBLANK(L93),"0",IF(S93&lt;2,"0",(U93*(R93-AG93)/الفرضيات!$H$2*(1+AR93))))</f>
        <v>0</v>
      </c>
      <c r="BP93" s="158" t="str">
        <f t="shared" si="23"/>
        <v>0</v>
      </c>
      <c r="BQ93" s="158" t="str">
        <f t="shared" si="24"/>
        <v>0</v>
      </c>
      <c r="BR93" s="158" t="str">
        <f t="shared" si="25"/>
        <v>0</v>
      </c>
      <c r="BS93" s="158" t="str">
        <f t="shared" si="26"/>
        <v>0</v>
      </c>
      <c r="BT93" s="158" t="str">
        <f t="shared" si="27"/>
        <v>0</v>
      </c>
      <c r="BU93" s="158" t="str" cm="1">
        <f t="array" ref="BU93">IF(ISBLANK(AW93),"0",IF($AZ93&lt;2,"0",_xlfn.CEILING.MATH(AX93/الفرضيات!$H$3*(1+MAX(_xlfn.CHOOSECOLS(_xlfn._xlws.FILTER($I$4:$AT$335,$K$4:$K$335=AW93),36))))))</f>
        <v>0</v>
      </c>
      <c r="BV93" s="158" t="str" cm="1">
        <f t="array" ref="BV93">IF(ISBLANK(AW93),"0",IF($AZ93&lt;2,"0",_xlfn.CEILING.MATH(AY93/الفرضيات!$H$4*(1+MAX(_xlfn.CHOOSECOLS(_xlfn._xlws.FILTER($I$4:$AT$335,$K$4:$K$335=AW93),36))))))</f>
        <v>0</v>
      </c>
      <c r="BW93" s="158" t="str">
        <f>IF(ISBLANK(L93),"0",IF(S93&lt;3,"0",(V93*(R93-AG93)/الفرضيات!$H$2*(1+AR93))))</f>
        <v>0</v>
      </c>
      <c r="BX93" s="158" t="str">
        <f t="shared" si="28"/>
        <v>0</v>
      </c>
      <c r="BY93" s="158" t="str">
        <f t="shared" si="29"/>
        <v>0</v>
      </c>
      <c r="BZ93" s="158" t="str">
        <f t="shared" si="30"/>
        <v>0</v>
      </c>
      <c r="CA93" s="158" t="str">
        <f t="shared" si="31"/>
        <v>0</v>
      </c>
      <c r="CB93" s="158" t="str">
        <f t="shared" si="32"/>
        <v>0</v>
      </c>
      <c r="CC93" s="158" t="str" cm="1">
        <f t="array" ref="CC93">IF(ISBLANK(AW93),"0",IF($AZ93&lt;3,"0",_xlfn.CEILING.MATH(AX93/الفرضيات!$H$3*(1+MAX(_xlfn.CHOOSECOLS(_xlfn._xlws.FILTER($I$4:$AT$335,$K$4:$K$335=AW93),36))))))</f>
        <v>0</v>
      </c>
      <c r="CD93" s="158" t="str" cm="1">
        <f t="array" ref="CD93">IF(ISBLANK(AW93),"0",IF($AZ93&lt;3,"0",_xlfn.CEILING.MATH(AY93/الفرضيات!$H$4*(1+MAX(_xlfn.CHOOSECOLS(_xlfn._xlws.FILTER($I$4:$AT$335,$K$4:$K$335=AW93),36))))))</f>
        <v>0</v>
      </c>
      <c r="CE93" s="158">
        <f>IFERROR(MAX(0,((BG93+BO93+BW93)*(1+AS93+AR93)+(BH93+BI93+BJ93+BL93+BP93+BQ93+BR93+BT93+BX93+BY93+BZ93+CB93)*(1+AS93))*(1+ VLOOKUP(AQ93,الفرضيات!$N$1:$O$11,2,0))-AH93),0)</f>
        <v>0</v>
      </c>
      <c r="CF93" s="158">
        <f t="shared" si="33"/>
        <v>0</v>
      </c>
      <c r="CG93" s="158" cm="1">
        <f t="array" ref="CG93">IFERROR(MAX(0,MAX(BM93,BU93,CC93)*(1+VLOOKUP(MAX(_xlfn.CHOOSECOLS(_xlfn._xlws.FILTER($I$4:$AT$335,$K$4:$K$335=AW93),35)),الفرضيات!$N$2:$O$11,2,0))-BA93),0)</f>
        <v>0</v>
      </c>
      <c r="CH93" s="158" cm="1">
        <f t="array" ref="CH93">IFERROR(MAX(0,MAX(BN93,BV93,CD93)*(1+VLOOKUP(MAX(_xlfn.CHOOSECOLS(_xlfn._xlws.FILTER($I$4:$AT$335,$K$4:$K$335=AW93),35)),الفرضيات!$N$2:$O$11,2,0))-BB93),0)</f>
        <v>0</v>
      </c>
    </row>
    <row r="94" spans="9:86" ht="24.75" thickBot="1" x14ac:dyDescent="0.3">
      <c r="I94" s="10"/>
      <c r="J94" s="10"/>
      <c r="K94" s="10"/>
      <c r="L94" s="10"/>
      <c r="M94" s="10"/>
      <c r="N94" s="10"/>
      <c r="O94" s="10"/>
      <c r="P94" s="10"/>
      <c r="Q94" s="10"/>
      <c r="R94" s="10"/>
      <c r="S94" s="10"/>
      <c r="T94" s="114"/>
      <c r="U94" s="114"/>
      <c r="V94" s="114"/>
      <c r="W94" s="10"/>
      <c r="X94" s="10"/>
      <c r="Y94" s="10"/>
      <c r="Z94" s="10"/>
      <c r="AA94" s="10"/>
      <c r="AB94" s="10"/>
      <c r="AC94" s="10"/>
      <c r="AD94" s="10"/>
      <c r="AE94" s="10"/>
      <c r="AF94" s="10"/>
      <c r="AG94" s="10"/>
      <c r="AH94" s="10"/>
      <c r="AI94" s="10"/>
      <c r="AJ94" s="10"/>
      <c r="AK94" s="10"/>
      <c r="AL94" s="10"/>
      <c r="AM94" s="10"/>
      <c r="AN94" s="10"/>
      <c r="AO94" s="10"/>
      <c r="AP94" s="10"/>
      <c r="AQ94" s="111" t="str">
        <f t="shared" si="17"/>
        <v/>
      </c>
      <c r="AR94" s="114" t="str">
        <f>IF(AQ94="","",(LOOKUP(SUM(N94:O94),الفرضيات!$R$2:$R$9, الفرضيات!$S$2:$S$9)))</f>
        <v/>
      </c>
      <c r="AS94" s="114" t="str">
        <f>IF(ISBLANK(L94),"",الفرضيات!$L$2)</f>
        <v/>
      </c>
      <c r="AT94" s="10"/>
      <c r="AU94" s="142"/>
      <c r="AV94" s="10"/>
      <c r="AW94" s="10"/>
      <c r="AX94" s="10"/>
      <c r="AY94" s="10"/>
      <c r="AZ94" s="10"/>
      <c r="BA94" s="10"/>
      <c r="BB94" s="10"/>
      <c r="BC94" s="10"/>
      <c r="BD94" s="10"/>
      <c r="BE94" s="10"/>
      <c r="BF94" s="144"/>
      <c r="BG94" s="158" t="str">
        <f>IF(ISBLANK(L94),"0",T94*(R94-AG94)/الفرضيات!$H$2*(1+AR94))</f>
        <v>0</v>
      </c>
      <c r="BH94" s="158" t="str">
        <f t="shared" si="18"/>
        <v>0</v>
      </c>
      <c r="BI94" s="158" t="str">
        <f t="shared" si="19"/>
        <v>0</v>
      </c>
      <c r="BJ94" s="158" t="str">
        <f t="shared" si="20"/>
        <v>0</v>
      </c>
      <c r="BK94" s="158" t="str">
        <f t="shared" si="21"/>
        <v>0</v>
      </c>
      <c r="BL94" s="158" t="str">
        <f t="shared" si="22"/>
        <v>0</v>
      </c>
      <c r="BM94" s="158" t="str" cm="1">
        <f t="array" ref="BM94">IF(ISBLANK(AW94),"0",_xlfn.CEILING.MATH(AX94/الفرضيات!$H$3*(1+MAX(_xlfn.CHOOSECOLS(_xlfn._xlws.FILTER($I$4:$AT$335,$K$4:$K$335=AW94),36)))))</f>
        <v>0</v>
      </c>
      <c r="BN94" s="158" t="str" cm="1">
        <f t="array" ref="BN94">IF(ISBLANK(AW94),"0",_xlfn.CEILING.MATH(AY94/الفرضيات!$H$4*(1+MAX(_xlfn.CHOOSECOLS(_xlfn._xlws.FILTER($I$4:$AT$335,$K$4:$K$335=AW94),36)))))</f>
        <v>0</v>
      </c>
      <c r="BO94" s="158" t="str">
        <f>IF(ISBLANK(L94),"0",IF(S94&lt;2,"0",(U94*(R94-AG94)/الفرضيات!$H$2*(1+AR94))))</f>
        <v>0</v>
      </c>
      <c r="BP94" s="158" t="str">
        <f t="shared" si="23"/>
        <v>0</v>
      </c>
      <c r="BQ94" s="158" t="str">
        <f t="shared" si="24"/>
        <v>0</v>
      </c>
      <c r="BR94" s="158" t="str">
        <f t="shared" si="25"/>
        <v>0</v>
      </c>
      <c r="BS94" s="158" t="str">
        <f t="shared" si="26"/>
        <v>0</v>
      </c>
      <c r="BT94" s="158" t="str">
        <f t="shared" si="27"/>
        <v>0</v>
      </c>
      <c r="BU94" s="158" t="str" cm="1">
        <f t="array" ref="BU94">IF(ISBLANK(AW94),"0",IF($AZ94&lt;2,"0",_xlfn.CEILING.MATH(AX94/الفرضيات!$H$3*(1+MAX(_xlfn.CHOOSECOLS(_xlfn._xlws.FILTER($I$4:$AT$335,$K$4:$K$335=AW94),36))))))</f>
        <v>0</v>
      </c>
      <c r="BV94" s="158" t="str" cm="1">
        <f t="array" ref="BV94">IF(ISBLANK(AW94),"0",IF($AZ94&lt;2,"0",_xlfn.CEILING.MATH(AY94/الفرضيات!$H$4*(1+MAX(_xlfn.CHOOSECOLS(_xlfn._xlws.FILTER($I$4:$AT$335,$K$4:$K$335=AW94),36))))))</f>
        <v>0</v>
      </c>
      <c r="BW94" s="158" t="str">
        <f>IF(ISBLANK(L94),"0",IF(S94&lt;3,"0",(V94*(R94-AG94)/الفرضيات!$H$2*(1+AR94))))</f>
        <v>0</v>
      </c>
      <c r="BX94" s="158" t="str">
        <f t="shared" si="28"/>
        <v>0</v>
      </c>
      <c r="BY94" s="158" t="str">
        <f t="shared" si="29"/>
        <v>0</v>
      </c>
      <c r="BZ94" s="158" t="str">
        <f t="shared" si="30"/>
        <v>0</v>
      </c>
      <c r="CA94" s="158" t="str">
        <f t="shared" si="31"/>
        <v>0</v>
      </c>
      <c r="CB94" s="158" t="str">
        <f t="shared" si="32"/>
        <v>0</v>
      </c>
      <c r="CC94" s="158" t="str" cm="1">
        <f t="array" ref="CC94">IF(ISBLANK(AW94),"0",IF($AZ94&lt;3,"0",_xlfn.CEILING.MATH(AX94/الفرضيات!$H$3*(1+MAX(_xlfn.CHOOSECOLS(_xlfn._xlws.FILTER($I$4:$AT$335,$K$4:$K$335=AW94),36))))))</f>
        <v>0</v>
      </c>
      <c r="CD94" s="158" t="str" cm="1">
        <f t="array" ref="CD94">IF(ISBLANK(AW94),"0",IF($AZ94&lt;3,"0",_xlfn.CEILING.MATH(AY94/الفرضيات!$H$4*(1+MAX(_xlfn.CHOOSECOLS(_xlfn._xlws.FILTER($I$4:$AT$335,$K$4:$K$335=AW94),36))))))</f>
        <v>0</v>
      </c>
      <c r="CE94" s="158">
        <f>IFERROR(MAX(0,((BG94+BO94+BW94)*(1+AS94+AR94)+(BH94+BI94+BJ94+BL94+BP94+BQ94+BR94+BT94+BX94+BY94+BZ94+CB94)*(1+AS94))*(1+ VLOOKUP(AQ94,الفرضيات!$N$1:$O$11,2,0))-AH94),0)</f>
        <v>0</v>
      </c>
      <c r="CF94" s="158">
        <f t="shared" si="33"/>
        <v>0</v>
      </c>
      <c r="CG94" s="158" cm="1">
        <f t="array" ref="CG94">IFERROR(MAX(0,MAX(BM94,BU94,CC94)*(1+VLOOKUP(MAX(_xlfn.CHOOSECOLS(_xlfn._xlws.FILTER($I$4:$AT$335,$K$4:$K$335=AW94),35)),الفرضيات!$N$2:$O$11,2,0))-BA94),0)</f>
        <v>0</v>
      </c>
      <c r="CH94" s="158" cm="1">
        <f t="array" ref="CH94">IFERROR(MAX(0,MAX(BN94,BV94,CD94)*(1+VLOOKUP(MAX(_xlfn.CHOOSECOLS(_xlfn._xlws.FILTER($I$4:$AT$335,$K$4:$K$335=AW94),35)),الفرضيات!$N$2:$O$11,2,0))-BB94),0)</f>
        <v>0</v>
      </c>
    </row>
    <row r="95" spans="9:86" ht="24.75" thickBot="1" x14ac:dyDescent="0.3">
      <c r="I95" s="10"/>
      <c r="J95" s="10"/>
      <c r="K95" s="10"/>
      <c r="L95" s="10"/>
      <c r="M95" s="10"/>
      <c r="N95" s="10"/>
      <c r="O95" s="10"/>
      <c r="P95" s="10"/>
      <c r="Q95" s="10"/>
      <c r="R95" s="10"/>
      <c r="S95" s="10"/>
      <c r="T95" s="114"/>
      <c r="U95" s="114"/>
      <c r="V95" s="114"/>
      <c r="W95" s="10"/>
      <c r="X95" s="10"/>
      <c r="Y95" s="10"/>
      <c r="Z95" s="10"/>
      <c r="AA95" s="10"/>
      <c r="AB95" s="10"/>
      <c r="AC95" s="10"/>
      <c r="AD95" s="10"/>
      <c r="AE95" s="10"/>
      <c r="AF95" s="10"/>
      <c r="AG95" s="10"/>
      <c r="AH95" s="10"/>
      <c r="AI95" s="10"/>
      <c r="AJ95" s="10"/>
      <c r="AK95" s="10"/>
      <c r="AL95" s="10"/>
      <c r="AM95" s="10"/>
      <c r="AN95" s="10"/>
      <c r="AO95" s="10"/>
      <c r="AP95" s="10"/>
      <c r="AQ95" s="111" t="str">
        <f t="shared" si="17"/>
        <v/>
      </c>
      <c r="AR95" s="114" t="str">
        <f>IF(AQ95="","",(LOOKUP(SUM(N95:O95),الفرضيات!$R$2:$R$9, الفرضيات!$S$2:$S$9)))</f>
        <v/>
      </c>
      <c r="AS95" s="114" t="str">
        <f>IF(ISBLANK(L95),"",الفرضيات!$L$2)</f>
        <v/>
      </c>
      <c r="AT95" s="10"/>
      <c r="AU95" s="142"/>
      <c r="AV95" s="10"/>
      <c r="AW95" s="10"/>
      <c r="AX95" s="10"/>
      <c r="AY95" s="10"/>
      <c r="AZ95" s="10"/>
      <c r="BA95" s="10"/>
      <c r="BB95" s="10"/>
      <c r="BC95" s="10"/>
      <c r="BD95" s="10"/>
      <c r="BE95" s="10"/>
      <c r="BF95" s="144"/>
      <c r="BG95" s="158" t="str">
        <f>IF(ISBLANK(L95),"0",T95*(R95-AG95)/الفرضيات!$H$2*(1+AR95))</f>
        <v>0</v>
      </c>
      <c r="BH95" s="158" t="str">
        <f t="shared" si="18"/>
        <v>0</v>
      </c>
      <c r="BI95" s="158" t="str">
        <f t="shared" si="19"/>
        <v>0</v>
      </c>
      <c r="BJ95" s="158" t="str">
        <f t="shared" si="20"/>
        <v>0</v>
      </c>
      <c r="BK95" s="158" t="str">
        <f t="shared" si="21"/>
        <v>0</v>
      </c>
      <c r="BL95" s="158" t="str">
        <f t="shared" si="22"/>
        <v>0</v>
      </c>
      <c r="BM95" s="158" t="str" cm="1">
        <f t="array" ref="BM95">IF(ISBLANK(AW95),"0",_xlfn.CEILING.MATH(AX95/الفرضيات!$H$3*(1+MAX(_xlfn.CHOOSECOLS(_xlfn._xlws.FILTER($I$4:$AT$335,$K$4:$K$335=AW95),36)))))</f>
        <v>0</v>
      </c>
      <c r="BN95" s="158" t="str" cm="1">
        <f t="array" ref="BN95">IF(ISBLANK(AW95),"0",_xlfn.CEILING.MATH(AY95/الفرضيات!$H$4*(1+MAX(_xlfn.CHOOSECOLS(_xlfn._xlws.FILTER($I$4:$AT$335,$K$4:$K$335=AW95),36)))))</f>
        <v>0</v>
      </c>
      <c r="BO95" s="158" t="str">
        <f>IF(ISBLANK(L95),"0",IF(S95&lt;2,"0",(U95*(R95-AG95)/الفرضيات!$H$2*(1+AR95))))</f>
        <v>0</v>
      </c>
      <c r="BP95" s="158" t="str">
        <f t="shared" si="23"/>
        <v>0</v>
      </c>
      <c r="BQ95" s="158" t="str">
        <f t="shared" si="24"/>
        <v>0</v>
      </c>
      <c r="BR95" s="158" t="str">
        <f t="shared" si="25"/>
        <v>0</v>
      </c>
      <c r="BS95" s="158" t="str">
        <f t="shared" si="26"/>
        <v>0</v>
      </c>
      <c r="BT95" s="158" t="str">
        <f t="shared" si="27"/>
        <v>0</v>
      </c>
      <c r="BU95" s="158" t="str" cm="1">
        <f t="array" ref="BU95">IF(ISBLANK(AW95),"0",IF($AZ95&lt;2,"0",_xlfn.CEILING.MATH(AX95/الفرضيات!$H$3*(1+MAX(_xlfn.CHOOSECOLS(_xlfn._xlws.FILTER($I$4:$AT$335,$K$4:$K$335=AW95),36))))))</f>
        <v>0</v>
      </c>
      <c r="BV95" s="158" t="str" cm="1">
        <f t="array" ref="BV95">IF(ISBLANK(AW95),"0",IF($AZ95&lt;2,"0",_xlfn.CEILING.MATH(AY95/الفرضيات!$H$4*(1+MAX(_xlfn.CHOOSECOLS(_xlfn._xlws.FILTER($I$4:$AT$335,$K$4:$K$335=AW95),36))))))</f>
        <v>0</v>
      </c>
      <c r="BW95" s="158" t="str">
        <f>IF(ISBLANK(L95),"0",IF(S95&lt;3,"0",(V95*(R95-AG95)/الفرضيات!$H$2*(1+AR95))))</f>
        <v>0</v>
      </c>
      <c r="BX95" s="158" t="str">
        <f t="shared" si="28"/>
        <v>0</v>
      </c>
      <c r="BY95" s="158" t="str">
        <f t="shared" si="29"/>
        <v>0</v>
      </c>
      <c r="BZ95" s="158" t="str">
        <f t="shared" si="30"/>
        <v>0</v>
      </c>
      <c r="CA95" s="158" t="str">
        <f t="shared" si="31"/>
        <v>0</v>
      </c>
      <c r="CB95" s="158" t="str">
        <f t="shared" si="32"/>
        <v>0</v>
      </c>
      <c r="CC95" s="158" t="str" cm="1">
        <f t="array" ref="CC95">IF(ISBLANK(AW95),"0",IF($AZ95&lt;3,"0",_xlfn.CEILING.MATH(AX95/الفرضيات!$H$3*(1+MAX(_xlfn.CHOOSECOLS(_xlfn._xlws.FILTER($I$4:$AT$335,$K$4:$K$335=AW95),36))))))</f>
        <v>0</v>
      </c>
      <c r="CD95" s="158" t="str" cm="1">
        <f t="array" ref="CD95">IF(ISBLANK(AW95),"0",IF($AZ95&lt;3,"0",_xlfn.CEILING.MATH(AY95/الفرضيات!$H$4*(1+MAX(_xlfn.CHOOSECOLS(_xlfn._xlws.FILTER($I$4:$AT$335,$K$4:$K$335=AW95),36))))))</f>
        <v>0</v>
      </c>
      <c r="CE95" s="158">
        <f>IFERROR(MAX(0,((BG95+BO95+BW95)*(1+AS95+AR95)+(BH95+BI95+BJ95+BL95+BP95+BQ95+BR95+BT95+BX95+BY95+BZ95+CB95)*(1+AS95))*(1+ VLOOKUP(AQ95,الفرضيات!$N$1:$O$11,2,0))-AH95),0)</f>
        <v>0</v>
      </c>
      <c r="CF95" s="158">
        <f t="shared" si="33"/>
        <v>0</v>
      </c>
      <c r="CG95" s="158" cm="1">
        <f t="array" ref="CG95">IFERROR(MAX(0,MAX(BM95,BU95,CC95)*(1+VLOOKUP(MAX(_xlfn.CHOOSECOLS(_xlfn._xlws.FILTER($I$4:$AT$335,$K$4:$K$335=AW95),35)),الفرضيات!$N$2:$O$11,2,0))-BA95),0)</f>
        <v>0</v>
      </c>
      <c r="CH95" s="158" cm="1">
        <f t="array" ref="CH95">IFERROR(MAX(0,MAX(BN95,BV95,CD95)*(1+VLOOKUP(MAX(_xlfn.CHOOSECOLS(_xlfn._xlws.FILTER($I$4:$AT$335,$K$4:$K$335=AW95),35)),الفرضيات!$N$2:$O$11,2,0))-BB95),0)</f>
        <v>0</v>
      </c>
    </row>
    <row r="96" spans="9:86" ht="24.75" thickBot="1" x14ac:dyDescent="0.3">
      <c r="I96" s="10"/>
      <c r="J96" s="10"/>
      <c r="K96" s="10"/>
      <c r="L96" s="10"/>
      <c r="M96" s="10"/>
      <c r="N96" s="10"/>
      <c r="O96" s="10"/>
      <c r="P96" s="10"/>
      <c r="Q96" s="10"/>
      <c r="R96" s="10"/>
      <c r="S96" s="10"/>
      <c r="T96" s="114"/>
      <c r="U96" s="114"/>
      <c r="V96" s="114"/>
      <c r="W96" s="10"/>
      <c r="X96" s="10"/>
      <c r="Y96" s="10"/>
      <c r="Z96" s="10"/>
      <c r="AA96" s="10"/>
      <c r="AB96" s="10"/>
      <c r="AC96" s="10"/>
      <c r="AD96" s="10"/>
      <c r="AE96" s="10"/>
      <c r="AF96" s="10"/>
      <c r="AG96" s="10"/>
      <c r="AH96" s="10"/>
      <c r="AI96" s="10"/>
      <c r="AJ96" s="10"/>
      <c r="AK96" s="10"/>
      <c r="AL96" s="10"/>
      <c r="AM96" s="10"/>
      <c r="AN96" s="10"/>
      <c r="AO96" s="10"/>
      <c r="AP96" s="10"/>
      <c r="AQ96" s="111" t="str">
        <f t="shared" si="17"/>
        <v/>
      </c>
      <c r="AR96" s="114" t="str">
        <f>IF(AQ96="","",(LOOKUP(SUM(N96:O96),الفرضيات!$R$2:$R$9, الفرضيات!$S$2:$S$9)))</f>
        <v/>
      </c>
      <c r="AS96" s="114" t="str">
        <f>IF(ISBLANK(L96),"",الفرضيات!$L$2)</f>
        <v/>
      </c>
      <c r="AT96" s="10"/>
      <c r="AU96" s="142"/>
      <c r="AV96" s="10"/>
      <c r="AW96" s="10"/>
      <c r="AX96" s="10"/>
      <c r="AY96" s="10"/>
      <c r="AZ96" s="10"/>
      <c r="BA96" s="10"/>
      <c r="BB96" s="10"/>
      <c r="BC96" s="10"/>
      <c r="BD96" s="10"/>
      <c r="BE96" s="10"/>
      <c r="BF96" s="144"/>
      <c r="BG96" s="158" t="str">
        <f>IF(ISBLANK(L96),"0",T96*(R96-AG96)/الفرضيات!$H$2*(1+AR96))</f>
        <v>0</v>
      </c>
      <c r="BH96" s="158" t="str">
        <f t="shared" si="18"/>
        <v>0</v>
      </c>
      <c r="BI96" s="158" t="str">
        <f t="shared" si="19"/>
        <v>0</v>
      </c>
      <c r="BJ96" s="158" t="str">
        <f t="shared" si="20"/>
        <v>0</v>
      </c>
      <c r="BK96" s="158" t="str">
        <f t="shared" si="21"/>
        <v>0</v>
      </c>
      <c r="BL96" s="158" t="str">
        <f t="shared" si="22"/>
        <v>0</v>
      </c>
      <c r="BM96" s="158" t="str" cm="1">
        <f t="array" ref="BM96">IF(ISBLANK(AW96),"0",_xlfn.CEILING.MATH(AX96/الفرضيات!$H$3*(1+MAX(_xlfn.CHOOSECOLS(_xlfn._xlws.FILTER($I$4:$AT$335,$K$4:$K$335=AW96),36)))))</f>
        <v>0</v>
      </c>
      <c r="BN96" s="158" t="str" cm="1">
        <f t="array" ref="BN96">IF(ISBLANK(AW96),"0",_xlfn.CEILING.MATH(AY96/الفرضيات!$H$4*(1+MAX(_xlfn.CHOOSECOLS(_xlfn._xlws.FILTER($I$4:$AT$335,$K$4:$K$335=AW96),36)))))</f>
        <v>0</v>
      </c>
      <c r="BO96" s="158" t="str">
        <f>IF(ISBLANK(L96),"0",IF(S96&lt;2,"0",(U96*(R96-AG96)/الفرضيات!$H$2*(1+AR96))))</f>
        <v>0</v>
      </c>
      <c r="BP96" s="158" t="str">
        <f t="shared" si="23"/>
        <v>0</v>
      </c>
      <c r="BQ96" s="158" t="str">
        <f t="shared" si="24"/>
        <v>0</v>
      </c>
      <c r="BR96" s="158" t="str">
        <f t="shared" si="25"/>
        <v>0</v>
      </c>
      <c r="BS96" s="158" t="str">
        <f t="shared" si="26"/>
        <v>0</v>
      </c>
      <c r="BT96" s="158" t="str">
        <f t="shared" si="27"/>
        <v>0</v>
      </c>
      <c r="BU96" s="158" t="str" cm="1">
        <f t="array" ref="BU96">IF(ISBLANK(AW96),"0",IF($AZ96&lt;2,"0",_xlfn.CEILING.MATH(AX96/الفرضيات!$H$3*(1+MAX(_xlfn.CHOOSECOLS(_xlfn._xlws.FILTER($I$4:$AT$335,$K$4:$K$335=AW96),36))))))</f>
        <v>0</v>
      </c>
      <c r="BV96" s="158" t="str" cm="1">
        <f t="array" ref="BV96">IF(ISBLANK(AW96),"0",IF($AZ96&lt;2,"0",_xlfn.CEILING.MATH(AY96/الفرضيات!$H$4*(1+MAX(_xlfn.CHOOSECOLS(_xlfn._xlws.FILTER($I$4:$AT$335,$K$4:$K$335=AW96),36))))))</f>
        <v>0</v>
      </c>
      <c r="BW96" s="158" t="str">
        <f>IF(ISBLANK(L96),"0",IF(S96&lt;3,"0",(V96*(R96-AG96)/الفرضيات!$H$2*(1+AR96))))</f>
        <v>0</v>
      </c>
      <c r="BX96" s="158" t="str">
        <f t="shared" si="28"/>
        <v>0</v>
      </c>
      <c r="BY96" s="158" t="str">
        <f t="shared" si="29"/>
        <v>0</v>
      </c>
      <c r="BZ96" s="158" t="str">
        <f t="shared" si="30"/>
        <v>0</v>
      </c>
      <c r="CA96" s="158" t="str">
        <f t="shared" si="31"/>
        <v>0</v>
      </c>
      <c r="CB96" s="158" t="str">
        <f t="shared" si="32"/>
        <v>0</v>
      </c>
      <c r="CC96" s="158" t="str" cm="1">
        <f t="array" ref="CC96">IF(ISBLANK(AW96),"0",IF($AZ96&lt;3,"0",_xlfn.CEILING.MATH(AX96/الفرضيات!$H$3*(1+MAX(_xlfn.CHOOSECOLS(_xlfn._xlws.FILTER($I$4:$AT$335,$K$4:$K$335=AW96),36))))))</f>
        <v>0</v>
      </c>
      <c r="CD96" s="158" t="str" cm="1">
        <f t="array" ref="CD96">IF(ISBLANK(AW96),"0",IF($AZ96&lt;3,"0",_xlfn.CEILING.MATH(AY96/الفرضيات!$H$4*(1+MAX(_xlfn.CHOOSECOLS(_xlfn._xlws.FILTER($I$4:$AT$335,$K$4:$K$335=AW96),36))))))</f>
        <v>0</v>
      </c>
      <c r="CE96" s="158">
        <f>IFERROR(MAX(0,((BG96+BO96+BW96)*(1+AS96+AR96)+(BH96+BI96+BJ96+BL96+BP96+BQ96+BR96+BT96+BX96+BY96+BZ96+CB96)*(1+AS96))*(1+ VLOOKUP(AQ96,الفرضيات!$N$1:$O$11,2,0))-AH96),0)</f>
        <v>0</v>
      </c>
      <c r="CF96" s="158">
        <f t="shared" si="33"/>
        <v>0</v>
      </c>
      <c r="CG96" s="158" cm="1">
        <f t="array" ref="CG96">IFERROR(MAX(0,MAX(BM96,BU96,CC96)*(1+VLOOKUP(MAX(_xlfn.CHOOSECOLS(_xlfn._xlws.FILTER($I$4:$AT$335,$K$4:$K$335=AW96),35)),الفرضيات!$N$2:$O$11,2,0))-BA96),0)</f>
        <v>0</v>
      </c>
      <c r="CH96" s="158" cm="1">
        <f t="array" ref="CH96">IFERROR(MAX(0,MAX(BN96,BV96,CD96)*(1+VLOOKUP(MAX(_xlfn.CHOOSECOLS(_xlfn._xlws.FILTER($I$4:$AT$335,$K$4:$K$335=AW96),35)),الفرضيات!$N$2:$O$11,2,0))-BB96),0)</f>
        <v>0</v>
      </c>
    </row>
    <row r="97" spans="9:86" ht="24.75" thickBot="1" x14ac:dyDescent="0.3">
      <c r="I97" s="10"/>
      <c r="J97" s="10"/>
      <c r="K97" s="10"/>
      <c r="L97" s="10"/>
      <c r="M97" s="10"/>
      <c r="N97" s="10"/>
      <c r="O97" s="10"/>
      <c r="P97" s="10"/>
      <c r="Q97" s="10"/>
      <c r="R97" s="10"/>
      <c r="S97" s="10"/>
      <c r="T97" s="114"/>
      <c r="U97" s="114"/>
      <c r="V97" s="114"/>
      <c r="W97" s="10"/>
      <c r="X97" s="10"/>
      <c r="Y97" s="10"/>
      <c r="Z97" s="10"/>
      <c r="AA97" s="10"/>
      <c r="AB97" s="10"/>
      <c r="AC97" s="10"/>
      <c r="AD97" s="10"/>
      <c r="AE97" s="10"/>
      <c r="AF97" s="10"/>
      <c r="AG97" s="10"/>
      <c r="AH97" s="10"/>
      <c r="AI97" s="10"/>
      <c r="AJ97" s="10"/>
      <c r="AK97" s="10"/>
      <c r="AL97" s="10"/>
      <c r="AM97" s="10"/>
      <c r="AN97" s="10"/>
      <c r="AO97" s="10"/>
      <c r="AP97" s="10"/>
      <c r="AQ97" s="111" t="str">
        <f t="shared" si="17"/>
        <v/>
      </c>
      <c r="AR97" s="114" t="str">
        <f>IF(AQ97="","",(LOOKUP(SUM(N97:O97),الفرضيات!$R$2:$R$9, الفرضيات!$S$2:$S$9)))</f>
        <v/>
      </c>
      <c r="AS97" s="114" t="str">
        <f>IF(ISBLANK(L97),"",الفرضيات!$L$2)</f>
        <v/>
      </c>
      <c r="AT97" s="10"/>
      <c r="AU97" s="142"/>
      <c r="AV97" s="10"/>
      <c r="AW97" s="10"/>
      <c r="AX97" s="10"/>
      <c r="AY97" s="10"/>
      <c r="AZ97" s="10"/>
      <c r="BA97" s="10"/>
      <c r="BB97" s="10"/>
      <c r="BC97" s="10"/>
      <c r="BD97" s="10"/>
      <c r="BE97" s="10"/>
      <c r="BF97" s="144"/>
      <c r="BG97" s="158" t="str">
        <f>IF(ISBLANK(L97),"0",T97*(R97-AG97)/الفرضيات!$H$2*(1+AR97))</f>
        <v>0</v>
      </c>
      <c r="BH97" s="158" t="str">
        <f t="shared" si="18"/>
        <v>0</v>
      </c>
      <c r="BI97" s="158" t="str">
        <f t="shared" si="19"/>
        <v>0</v>
      </c>
      <c r="BJ97" s="158" t="str">
        <f t="shared" si="20"/>
        <v>0</v>
      </c>
      <c r="BK97" s="158" t="str">
        <f t="shared" si="21"/>
        <v>0</v>
      </c>
      <c r="BL97" s="158" t="str">
        <f t="shared" si="22"/>
        <v>0</v>
      </c>
      <c r="BM97" s="158" t="str" cm="1">
        <f t="array" ref="BM97">IF(ISBLANK(AW97),"0",_xlfn.CEILING.MATH(AX97/الفرضيات!$H$3*(1+MAX(_xlfn.CHOOSECOLS(_xlfn._xlws.FILTER($I$4:$AT$335,$K$4:$K$335=AW97),36)))))</f>
        <v>0</v>
      </c>
      <c r="BN97" s="158" t="str" cm="1">
        <f t="array" ref="BN97">IF(ISBLANK(AW97),"0",_xlfn.CEILING.MATH(AY97/الفرضيات!$H$4*(1+MAX(_xlfn.CHOOSECOLS(_xlfn._xlws.FILTER($I$4:$AT$335,$K$4:$K$335=AW97),36)))))</f>
        <v>0</v>
      </c>
      <c r="BO97" s="158" t="str">
        <f>IF(ISBLANK(L97),"0",IF(S97&lt;2,"0",(U97*(R97-AG97)/الفرضيات!$H$2*(1+AR97))))</f>
        <v>0</v>
      </c>
      <c r="BP97" s="158" t="str">
        <f t="shared" si="23"/>
        <v>0</v>
      </c>
      <c r="BQ97" s="158" t="str">
        <f t="shared" si="24"/>
        <v>0</v>
      </c>
      <c r="BR97" s="158" t="str">
        <f t="shared" si="25"/>
        <v>0</v>
      </c>
      <c r="BS97" s="158" t="str">
        <f t="shared" si="26"/>
        <v>0</v>
      </c>
      <c r="BT97" s="158" t="str">
        <f t="shared" si="27"/>
        <v>0</v>
      </c>
      <c r="BU97" s="158" t="str" cm="1">
        <f t="array" ref="BU97">IF(ISBLANK(AW97),"0",IF($AZ97&lt;2,"0",_xlfn.CEILING.MATH(AX97/الفرضيات!$H$3*(1+MAX(_xlfn.CHOOSECOLS(_xlfn._xlws.FILTER($I$4:$AT$335,$K$4:$K$335=AW97),36))))))</f>
        <v>0</v>
      </c>
      <c r="BV97" s="158" t="str" cm="1">
        <f t="array" ref="BV97">IF(ISBLANK(AW97),"0",IF($AZ97&lt;2,"0",_xlfn.CEILING.MATH(AY97/الفرضيات!$H$4*(1+MAX(_xlfn.CHOOSECOLS(_xlfn._xlws.FILTER($I$4:$AT$335,$K$4:$K$335=AW97),36))))))</f>
        <v>0</v>
      </c>
      <c r="BW97" s="158" t="str">
        <f>IF(ISBLANK(L97),"0",IF(S97&lt;3,"0",(V97*(R97-AG97)/الفرضيات!$H$2*(1+AR97))))</f>
        <v>0</v>
      </c>
      <c r="BX97" s="158" t="str">
        <f t="shared" si="28"/>
        <v>0</v>
      </c>
      <c r="BY97" s="158" t="str">
        <f t="shared" si="29"/>
        <v>0</v>
      </c>
      <c r="BZ97" s="158" t="str">
        <f t="shared" si="30"/>
        <v>0</v>
      </c>
      <c r="CA97" s="158" t="str">
        <f t="shared" si="31"/>
        <v>0</v>
      </c>
      <c r="CB97" s="158" t="str">
        <f t="shared" si="32"/>
        <v>0</v>
      </c>
      <c r="CC97" s="158" t="str" cm="1">
        <f t="array" ref="CC97">IF(ISBLANK(AW97),"0",IF($AZ97&lt;3,"0",_xlfn.CEILING.MATH(AX97/الفرضيات!$H$3*(1+MAX(_xlfn.CHOOSECOLS(_xlfn._xlws.FILTER($I$4:$AT$335,$K$4:$K$335=AW97),36))))))</f>
        <v>0</v>
      </c>
      <c r="CD97" s="158" t="str" cm="1">
        <f t="array" ref="CD97">IF(ISBLANK(AW97),"0",IF($AZ97&lt;3,"0",_xlfn.CEILING.MATH(AY97/الفرضيات!$H$4*(1+MAX(_xlfn.CHOOSECOLS(_xlfn._xlws.FILTER($I$4:$AT$335,$K$4:$K$335=AW97),36))))))</f>
        <v>0</v>
      </c>
      <c r="CE97" s="158">
        <f>IFERROR(MAX(0,((BG97+BO97+BW97)*(1+AS97+AR97)+(BH97+BI97+BJ97+BL97+BP97+BQ97+BR97+BT97+BX97+BY97+BZ97+CB97)*(1+AS97))*(1+ VLOOKUP(AQ97,الفرضيات!$N$1:$O$11,2,0))-AH97),0)</f>
        <v>0</v>
      </c>
      <c r="CF97" s="158">
        <f t="shared" si="33"/>
        <v>0</v>
      </c>
      <c r="CG97" s="158" cm="1">
        <f t="array" ref="CG97">IFERROR(MAX(0,MAX(BM97,BU97,CC97)*(1+VLOOKUP(MAX(_xlfn.CHOOSECOLS(_xlfn._xlws.FILTER($I$4:$AT$335,$K$4:$K$335=AW97),35)),الفرضيات!$N$2:$O$11,2,0))-BA97),0)</f>
        <v>0</v>
      </c>
      <c r="CH97" s="158" cm="1">
        <f t="array" ref="CH97">IFERROR(MAX(0,MAX(BN97,BV97,CD97)*(1+VLOOKUP(MAX(_xlfn.CHOOSECOLS(_xlfn._xlws.FILTER($I$4:$AT$335,$K$4:$K$335=AW97),35)),الفرضيات!$N$2:$O$11,2,0))-BB97),0)</f>
        <v>0</v>
      </c>
    </row>
    <row r="98" spans="9:86" ht="24.75" thickBot="1" x14ac:dyDescent="0.3">
      <c r="I98" s="10"/>
      <c r="J98" s="10"/>
      <c r="K98" s="10"/>
      <c r="L98" s="10"/>
      <c r="M98" s="10"/>
      <c r="N98" s="10"/>
      <c r="O98" s="10"/>
      <c r="P98" s="10"/>
      <c r="Q98" s="10"/>
      <c r="R98" s="10"/>
      <c r="S98" s="10"/>
      <c r="T98" s="114"/>
      <c r="U98" s="114"/>
      <c r="V98" s="114"/>
      <c r="W98" s="10"/>
      <c r="X98" s="10"/>
      <c r="Y98" s="10"/>
      <c r="Z98" s="10"/>
      <c r="AA98" s="10"/>
      <c r="AB98" s="10"/>
      <c r="AC98" s="10"/>
      <c r="AD98" s="10"/>
      <c r="AE98" s="10"/>
      <c r="AF98" s="10"/>
      <c r="AG98" s="10"/>
      <c r="AH98" s="10"/>
      <c r="AI98" s="10"/>
      <c r="AJ98" s="10"/>
      <c r="AK98" s="10"/>
      <c r="AL98" s="10"/>
      <c r="AM98" s="10"/>
      <c r="AN98" s="10"/>
      <c r="AO98" s="10"/>
      <c r="AP98" s="10"/>
      <c r="AQ98" s="111" t="str">
        <f t="shared" si="17"/>
        <v/>
      </c>
      <c r="AR98" s="114" t="str">
        <f>IF(AQ98="","",(LOOKUP(SUM(N98:O98),الفرضيات!$R$2:$R$9, الفرضيات!$S$2:$S$9)))</f>
        <v/>
      </c>
      <c r="AS98" s="114" t="str">
        <f>IF(ISBLANK(L98),"",الفرضيات!$L$2)</f>
        <v/>
      </c>
      <c r="AT98" s="10"/>
      <c r="AU98" s="142"/>
      <c r="AV98" s="10"/>
      <c r="AW98" s="10"/>
      <c r="AX98" s="10"/>
      <c r="AY98" s="10"/>
      <c r="AZ98" s="10"/>
      <c r="BA98" s="10"/>
      <c r="BB98" s="10"/>
      <c r="BC98" s="10"/>
      <c r="BD98" s="10"/>
      <c r="BE98" s="10"/>
      <c r="BF98" s="144"/>
      <c r="BG98" s="158" t="str">
        <f>IF(ISBLANK(L98),"0",T98*(R98-AG98)/الفرضيات!$H$2*(1+AR98))</f>
        <v>0</v>
      </c>
      <c r="BH98" s="158" t="str">
        <f t="shared" si="18"/>
        <v>0</v>
      </c>
      <c r="BI98" s="158" t="str">
        <f t="shared" si="19"/>
        <v>0</v>
      </c>
      <c r="BJ98" s="158" t="str">
        <f t="shared" si="20"/>
        <v>0</v>
      </c>
      <c r="BK98" s="158" t="str">
        <f t="shared" si="21"/>
        <v>0</v>
      </c>
      <c r="BL98" s="158" t="str">
        <f t="shared" si="22"/>
        <v>0</v>
      </c>
      <c r="BM98" s="158" t="str" cm="1">
        <f t="array" ref="BM98">IF(ISBLANK(AW98),"0",_xlfn.CEILING.MATH(AX98/الفرضيات!$H$3*(1+MAX(_xlfn.CHOOSECOLS(_xlfn._xlws.FILTER($I$4:$AT$335,$K$4:$K$335=AW98),36)))))</f>
        <v>0</v>
      </c>
      <c r="BN98" s="158" t="str" cm="1">
        <f t="array" ref="BN98">IF(ISBLANK(AW98),"0",_xlfn.CEILING.MATH(AY98/الفرضيات!$H$4*(1+MAX(_xlfn.CHOOSECOLS(_xlfn._xlws.FILTER($I$4:$AT$335,$K$4:$K$335=AW98),36)))))</f>
        <v>0</v>
      </c>
      <c r="BO98" s="158" t="str">
        <f>IF(ISBLANK(L98),"0",IF(S98&lt;2,"0",(U98*(R98-AG98)/الفرضيات!$H$2*(1+AR98))))</f>
        <v>0</v>
      </c>
      <c r="BP98" s="158" t="str">
        <f t="shared" si="23"/>
        <v>0</v>
      </c>
      <c r="BQ98" s="158" t="str">
        <f t="shared" si="24"/>
        <v>0</v>
      </c>
      <c r="BR98" s="158" t="str">
        <f t="shared" si="25"/>
        <v>0</v>
      </c>
      <c r="BS98" s="158" t="str">
        <f t="shared" si="26"/>
        <v>0</v>
      </c>
      <c r="BT98" s="158" t="str">
        <f t="shared" si="27"/>
        <v>0</v>
      </c>
      <c r="BU98" s="158" t="str" cm="1">
        <f t="array" ref="BU98">IF(ISBLANK(AW98),"0",IF($AZ98&lt;2,"0",_xlfn.CEILING.MATH(AX98/الفرضيات!$H$3*(1+MAX(_xlfn.CHOOSECOLS(_xlfn._xlws.FILTER($I$4:$AT$335,$K$4:$K$335=AW98),36))))))</f>
        <v>0</v>
      </c>
      <c r="BV98" s="158" t="str" cm="1">
        <f t="array" ref="BV98">IF(ISBLANK(AW98),"0",IF($AZ98&lt;2,"0",_xlfn.CEILING.MATH(AY98/الفرضيات!$H$4*(1+MAX(_xlfn.CHOOSECOLS(_xlfn._xlws.FILTER($I$4:$AT$335,$K$4:$K$335=AW98),36))))))</f>
        <v>0</v>
      </c>
      <c r="BW98" s="158" t="str">
        <f>IF(ISBLANK(L98),"0",IF(S98&lt;3,"0",(V98*(R98-AG98)/الفرضيات!$H$2*(1+AR98))))</f>
        <v>0</v>
      </c>
      <c r="BX98" s="158" t="str">
        <f t="shared" si="28"/>
        <v>0</v>
      </c>
      <c r="BY98" s="158" t="str">
        <f t="shared" si="29"/>
        <v>0</v>
      </c>
      <c r="BZ98" s="158" t="str">
        <f t="shared" si="30"/>
        <v>0</v>
      </c>
      <c r="CA98" s="158" t="str">
        <f t="shared" si="31"/>
        <v>0</v>
      </c>
      <c r="CB98" s="158" t="str">
        <f t="shared" si="32"/>
        <v>0</v>
      </c>
      <c r="CC98" s="158" t="str" cm="1">
        <f t="array" ref="CC98">IF(ISBLANK(AW98),"0",IF($AZ98&lt;3,"0",_xlfn.CEILING.MATH(AX98/الفرضيات!$H$3*(1+MAX(_xlfn.CHOOSECOLS(_xlfn._xlws.FILTER($I$4:$AT$335,$K$4:$K$335=AW98),36))))))</f>
        <v>0</v>
      </c>
      <c r="CD98" s="158" t="str" cm="1">
        <f t="array" ref="CD98">IF(ISBLANK(AW98),"0",IF($AZ98&lt;3,"0",_xlfn.CEILING.MATH(AY98/الفرضيات!$H$4*(1+MAX(_xlfn.CHOOSECOLS(_xlfn._xlws.FILTER($I$4:$AT$335,$K$4:$K$335=AW98),36))))))</f>
        <v>0</v>
      </c>
      <c r="CE98" s="158">
        <f>IFERROR(MAX(0,((BG98+BO98+BW98)*(1+AS98+AR98)+(BH98+BI98+BJ98+BL98+BP98+BQ98+BR98+BT98+BX98+BY98+BZ98+CB98)*(1+AS98))*(1+ VLOOKUP(AQ98,الفرضيات!$N$1:$O$11,2,0))-AH98),0)</f>
        <v>0</v>
      </c>
      <c r="CF98" s="158">
        <f t="shared" si="33"/>
        <v>0</v>
      </c>
      <c r="CG98" s="158" cm="1">
        <f t="array" ref="CG98">IFERROR(MAX(0,MAX(BM98,BU98,CC98)*(1+VLOOKUP(MAX(_xlfn.CHOOSECOLS(_xlfn._xlws.FILTER($I$4:$AT$335,$K$4:$K$335=AW98),35)),الفرضيات!$N$2:$O$11,2,0))-BA98),0)</f>
        <v>0</v>
      </c>
      <c r="CH98" s="158" cm="1">
        <f t="array" ref="CH98">IFERROR(MAX(0,MAX(BN98,BV98,CD98)*(1+VLOOKUP(MAX(_xlfn.CHOOSECOLS(_xlfn._xlws.FILTER($I$4:$AT$335,$K$4:$K$335=AW98),35)),الفرضيات!$N$2:$O$11,2,0))-BB98),0)</f>
        <v>0</v>
      </c>
    </row>
    <row r="99" spans="9:86" ht="24.75" thickBot="1" x14ac:dyDescent="0.3">
      <c r="I99" s="10"/>
      <c r="J99" s="10"/>
      <c r="K99" s="10"/>
      <c r="L99" s="10"/>
      <c r="M99" s="10"/>
      <c r="N99" s="10"/>
      <c r="O99" s="10"/>
      <c r="P99" s="10"/>
      <c r="Q99" s="10"/>
      <c r="R99" s="10"/>
      <c r="S99" s="10"/>
      <c r="T99" s="114"/>
      <c r="U99" s="114"/>
      <c r="V99" s="114"/>
      <c r="W99" s="10"/>
      <c r="X99" s="10"/>
      <c r="Y99" s="10"/>
      <c r="Z99" s="10"/>
      <c r="AA99" s="10"/>
      <c r="AB99" s="10"/>
      <c r="AC99" s="10"/>
      <c r="AD99" s="10"/>
      <c r="AE99" s="10"/>
      <c r="AF99" s="10"/>
      <c r="AG99" s="10"/>
      <c r="AH99" s="10"/>
      <c r="AI99" s="10"/>
      <c r="AJ99" s="10"/>
      <c r="AK99" s="10"/>
      <c r="AL99" s="10"/>
      <c r="AM99" s="10"/>
      <c r="AN99" s="10"/>
      <c r="AO99" s="10"/>
      <c r="AP99" s="10"/>
      <c r="AQ99" s="111" t="str">
        <f t="shared" si="17"/>
        <v/>
      </c>
      <c r="AR99" s="114" t="str">
        <f>IF(AQ99="","",(LOOKUP(SUM(N99:O99),الفرضيات!$R$2:$R$9, الفرضيات!$S$2:$S$9)))</f>
        <v/>
      </c>
      <c r="AS99" s="114" t="str">
        <f>IF(ISBLANK(L99),"",الفرضيات!$L$2)</f>
        <v/>
      </c>
      <c r="AT99" s="10"/>
      <c r="AU99" s="142"/>
      <c r="AV99" s="10"/>
      <c r="AW99" s="10"/>
      <c r="AX99" s="10"/>
      <c r="AY99" s="10"/>
      <c r="AZ99" s="10"/>
      <c r="BA99" s="10"/>
      <c r="BB99" s="10"/>
      <c r="BC99" s="10"/>
      <c r="BD99" s="10"/>
      <c r="BE99" s="10"/>
      <c r="BF99" s="144"/>
      <c r="BG99" s="158" t="str">
        <f>IF(ISBLANK(L99),"0",T99*(R99-AG99)/الفرضيات!$H$2*(1+AR99))</f>
        <v>0</v>
      </c>
      <c r="BH99" s="158" t="str">
        <f t="shared" si="18"/>
        <v>0</v>
      </c>
      <c r="BI99" s="158" t="str">
        <f t="shared" si="19"/>
        <v>0</v>
      </c>
      <c r="BJ99" s="158" t="str">
        <f t="shared" si="20"/>
        <v>0</v>
      </c>
      <c r="BK99" s="158" t="str">
        <f t="shared" si="21"/>
        <v>0</v>
      </c>
      <c r="BL99" s="158" t="str">
        <f t="shared" si="22"/>
        <v>0</v>
      </c>
      <c r="BM99" s="158" t="str" cm="1">
        <f t="array" ref="BM99">IF(ISBLANK(AW99),"0",_xlfn.CEILING.MATH(AX99/الفرضيات!$H$3*(1+MAX(_xlfn.CHOOSECOLS(_xlfn._xlws.FILTER($I$4:$AT$335,$K$4:$K$335=AW99),36)))))</f>
        <v>0</v>
      </c>
      <c r="BN99" s="158" t="str" cm="1">
        <f t="array" ref="BN99">IF(ISBLANK(AW99),"0",_xlfn.CEILING.MATH(AY99/الفرضيات!$H$4*(1+MAX(_xlfn.CHOOSECOLS(_xlfn._xlws.FILTER($I$4:$AT$335,$K$4:$K$335=AW99),36)))))</f>
        <v>0</v>
      </c>
      <c r="BO99" s="158" t="str">
        <f>IF(ISBLANK(L99),"0",IF(S99&lt;2,"0",(U99*(R99-AG99)/الفرضيات!$H$2*(1+AR99))))</f>
        <v>0</v>
      </c>
      <c r="BP99" s="158" t="str">
        <f t="shared" si="23"/>
        <v>0</v>
      </c>
      <c r="BQ99" s="158" t="str">
        <f t="shared" si="24"/>
        <v>0</v>
      </c>
      <c r="BR99" s="158" t="str">
        <f t="shared" si="25"/>
        <v>0</v>
      </c>
      <c r="BS99" s="158" t="str">
        <f t="shared" si="26"/>
        <v>0</v>
      </c>
      <c r="BT99" s="158" t="str">
        <f t="shared" si="27"/>
        <v>0</v>
      </c>
      <c r="BU99" s="158" t="str" cm="1">
        <f t="array" ref="BU99">IF(ISBLANK(AW99),"0",IF($AZ99&lt;2,"0",_xlfn.CEILING.MATH(AX99/الفرضيات!$H$3*(1+MAX(_xlfn.CHOOSECOLS(_xlfn._xlws.FILTER($I$4:$AT$335,$K$4:$K$335=AW99),36))))))</f>
        <v>0</v>
      </c>
      <c r="BV99" s="158" t="str" cm="1">
        <f t="array" ref="BV99">IF(ISBLANK(AW99),"0",IF($AZ99&lt;2,"0",_xlfn.CEILING.MATH(AY99/الفرضيات!$H$4*(1+MAX(_xlfn.CHOOSECOLS(_xlfn._xlws.FILTER($I$4:$AT$335,$K$4:$K$335=AW99),36))))))</f>
        <v>0</v>
      </c>
      <c r="BW99" s="158" t="str">
        <f>IF(ISBLANK(L99),"0",IF(S99&lt;3,"0",(V99*(R99-AG99)/الفرضيات!$H$2*(1+AR99))))</f>
        <v>0</v>
      </c>
      <c r="BX99" s="158" t="str">
        <f t="shared" si="28"/>
        <v>0</v>
      </c>
      <c r="BY99" s="158" t="str">
        <f t="shared" si="29"/>
        <v>0</v>
      </c>
      <c r="BZ99" s="158" t="str">
        <f t="shared" si="30"/>
        <v>0</v>
      </c>
      <c r="CA99" s="158" t="str">
        <f t="shared" si="31"/>
        <v>0</v>
      </c>
      <c r="CB99" s="158" t="str">
        <f t="shared" si="32"/>
        <v>0</v>
      </c>
      <c r="CC99" s="158" t="str" cm="1">
        <f t="array" ref="CC99">IF(ISBLANK(AW99),"0",IF($AZ99&lt;3,"0",_xlfn.CEILING.MATH(AX99/الفرضيات!$H$3*(1+MAX(_xlfn.CHOOSECOLS(_xlfn._xlws.FILTER($I$4:$AT$335,$K$4:$K$335=AW99),36))))))</f>
        <v>0</v>
      </c>
      <c r="CD99" s="158" t="str" cm="1">
        <f t="array" ref="CD99">IF(ISBLANK(AW99),"0",IF($AZ99&lt;3,"0",_xlfn.CEILING.MATH(AY99/الفرضيات!$H$4*(1+MAX(_xlfn.CHOOSECOLS(_xlfn._xlws.FILTER($I$4:$AT$335,$K$4:$K$335=AW99),36))))))</f>
        <v>0</v>
      </c>
      <c r="CE99" s="158">
        <f>IFERROR(MAX(0,((BG99+BO99+BW99)*(1+AS99+AR99)+(BH99+BI99+BJ99+BL99+BP99+BQ99+BR99+BT99+BX99+BY99+BZ99+CB99)*(1+AS99))*(1+ VLOOKUP(AQ99,الفرضيات!$N$1:$O$11,2,0))-AH99),0)</f>
        <v>0</v>
      </c>
      <c r="CF99" s="158">
        <f t="shared" si="33"/>
        <v>0</v>
      </c>
      <c r="CG99" s="158" cm="1">
        <f t="array" ref="CG99">IFERROR(MAX(0,MAX(BM99,BU99,CC99)*(1+VLOOKUP(MAX(_xlfn.CHOOSECOLS(_xlfn._xlws.FILTER($I$4:$AT$335,$K$4:$K$335=AW99),35)),الفرضيات!$N$2:$O$11,2,0))-BA99),0)</f>
        <v>0</v>
      </c>
      <c r="CH99" s="158" cm="1">
        <f t="array" ref="CH99">IFERROR(MAX(0,MAX(BN99,BV99,CD99)*(1+VLOOKUP(MAX(_xlfn.CHOOSECOLS(_xlfn._xlws.FILTER($I$4:$AT$335,$K$4:$K$335=AW99),35)),الفرضيات!$N$2:$O$11,2,0))-BB99),0)</f>
        <v>0</v>
      </c>
    </row>
    <row r="100" spans="9:86" ht="24.75" thickBot="1" x14ac:dyDescent="0.3">
      <c r="I100" s="10"/>
      <c r="J100" s="10"/>
      <c r="K100" s="10"/>
      <c r="L100" s="10"/>
      <c r="M100" s="10"/>
      <c r="N100" s="10"/>
      <c r="O100" s="10"/>
      <c r="P100" s="10"/>
      <c r="Q100" s="10"/>
      <c r="R100" s="10"/>
      <c r="S100" s="10"/>
      <c r="T100" s="114"/>
      <c r="U100" s="114"/>
      <c r="V100" s="114"/>
      <c r="W100" s="10"/>
      <c r="X100" s="10"/>
      <c r="Y100" s="10"/>
      <c r="Z100" s="10"/>
      <c r="AA100" s="10"/>
      <c r="AB100" s="10"/>
      <c r="AC100" s="10"/>
      <c r="AD100" s="10"/>
      <c r="AE100" s="10"/>
      <c r="AF100" s="10"/>
      <c r="AG100" s="10"/>
      <c r="AH100" s="10"/>
      <c r="AI100" s="10"/>
      <c r="AJ100" s="10"/>
      <c r="AK100" s="10"/>
      <c r="AL100" s="10"/>
      <c r="AM100" s="10"/>
      <c r="AN100" s="10"/>
      <c r="AO100" s="10"/>
      <c r="AP100" s="10"/>
      <c r="AQ100" s="111" t="str">
        <f t="shared" si="17"/>
        <v/>
      </c>
      <c r="AR100" s="114" t="str">
        <f>IF(AQ100="","",(LOOKUP(SUM(N100:O100),الفرضيات!$R$2:$R$9, الفرضيات!$S$2:$S$9)))</f>
        <v/>
      </c>
      <c r="AS100" s="114" t="str">
        <f>IF(ISBLANK(L100),"",الفرضيات!$L$2)</f>
        <v/>
      </c>
      <c r="AT100" s="10"/>
      <c r="AU100" s="142"/>
      <c r="AV100" s="10"/>
      <c r="AW100" s="10"/>
      <c r="AX100" s="10"/>
      <c r="AY100" s="10"/>
      <c r="AZ100" s="10"/>
      <c r="BA100" s="10"/>
      <c r="BB100" s="10"/>
      <c r="BC100" s="10"/>
      <c r="BD100" s="10"/>
      <c r="BE100" s="10"/>
      <c r="BF100" s="144"/>
      <c r="BG100" s="158" t="str">
        <f>IF(ISBLANK(L100),"0",T100*(R100-AG100)/الفرضيات!$H$2*(1+AR100))</f>
        <v>0</v>
      </c>
      <c r="BH100" s="158" t="str">
        <f t="shared" si="18"/>
        <v>0</v>
      </c>
      <c r="BI100" s="158" t="str">
        <f t="shared" si="19"/>
        <v>0</v>
      </c>
      <c r="BJ100" s="158" t="str">
        <f t="shared" si="20"/>
        <v>0</v>
      </c>
      <c r="BK100" s="158" t="str">
        <f t="shared" si="21"/>
        <v>0</v>
      </c>
      <c r="BL100" s="158" t="str">
        <f t="shared" si="22"/>
        <v>0</v>
      </c>
      <c r="BM100" s="158" t="str" cm="1">
        <f t="array" ref="BM100">IF(ISBLANK(AW100),"0",_xlfn.CEILING.MATH(AX100/الفرضيات!$H$3*(1+MAX(_xlfn.CHOOSECOLS(_xlfn._xlws.FILTER($I$4:$AT$335,$K$4:$K$335=AW100),36)))))</f>
        <v>0</v>
      </c>
      <c r="BN100" s="158" t="str" cm="1">
        <f t="array" ref="BN100">IF(ISBLANK(AW100),"0",_xlfn.CEILING.MATH(AY100/الفرضيات!$H$4*(1+MAX(_xlfn.CHOOSECOLS(_xlfn._xlws.FILTER($I$4:$AT$335,$K$4:$K$335=AW100),36)))))</f>
        <v>0</v>
      </c>
      <c r="BO100" s="158" t="str">
        <f>IF(ISBLANK(L100),"0",IF(S100&lt;2,"0",(U100*(R100-AG100)/الفرضيات!$H$2*(1+AR100))))</f>
        <v>0</v>
      </c>
      <c r="BP100" s="158" t="str">
        <f t="shared" si="23"/>
        <v>0</v>
      </c>
      <c r="BQ100" s="158" t="str">
        <f t="shared" si="24"/>
        <v>0</v>
      </c>
      <c r="BR100" s="158" t="str">
        <f t="shared" si="25"/>
        <v>0</v>
      </c>
      <c r="BS100" s="158" t="str">
        <f t="shared" si="26"/>
        <v>0</v>
      </c>
      <c r="BT100" s="158" t="str">
        <f t="shared" si="27"/>
        <v>0</v>
      </c>
      <c r="BU100" s="158" t="str" cm="1">
        <f t="array" ref="BU100">IF(ISBLANK(AW100),"0",IF($AZ100&lt;2,"0",_xlfn.CEILING.MATH(AX100/الفرضيات!$H$3*(1+MAX(_xlfn.CHOOSECOLS(_xlfn._xlws.FILTER($I$4:$AT$335,$K$4:$K$335=AW100),36))))))</f>
        <v>0</v>
      </c>
      <c r="BV100" s="158" t="str" cm="1">
        <f t="array" ref="BV100">IF(ISBLANK(AW100),"0",IF($AZ100&lt;2,"0",_xlfn.CEILING.MATH(AY100/الفرضيات!$H$4*(1+MAX(_xlfn.CHOOSECOLS(_xlfn._xlws.FILTER($I$4:$AT$335,$K$4:$K$335=AW100),36))))))</f>
        <v>0</v>
      </c>
      <c r="BW100" s="158" t="str">
        <f>IF(ISBLANK(L100),"0",IF(S100&lt;3,"0",(V100*(R100-AG100)/الفرضيات!$H$2*(1+AR100))))</f>
        <v>0</v>
      </c>
      <c r="BX100" s="158" t="str">
        <f t="shared" si="28"/>
        <v>0</v>
      </c>
      <c r="BY100" s="158" t="str">
        <f t="shared" si="29"/>
        <v>0</v>
      </c>
      <c r="BZ100" s="158" t="str">
        <f t="shared" si="30"/>
        <v>0</v>
      </c>
      <c r="CA100" s="158" t="str">
        <f t="shared" si="31"/>
        <v>0</v>
      </c>
      <c r="CB100" s="158" t="str">
        <f t="shared" si="32"/>
        <v>0</v>
      </c>
      <c r="CC100" s="158" t="str" cm="1">
        <f t="array" ref="CC100">IF(ISBLANK(AW100),"0",IF($AZ100&lt;3,"0",_xlfn.CEILING.MATH(AX100/الفرضيات!$H$3*(1+MAX(_xlfn.CHOOSECOLS(_xlfn._xlws.FILTER($I$4:$AT$335,$K$4:$K$335=AW100),36))))))</f>
        <v>0</v>
      </c>
      <c r="CD100" s="158" t="str" cm="1">
        <f t="array" ref="CD100">IF(ISBLANK(AW100),"0",IF($AZ100&lt;3,"0",_xlfn.CEILING.MATH(AY100/الفرضيات!$H$4*(1+MAX(_xlfn.CHOOSECOLS(_xlfn._xlws.FILTER($I$4:$AT$335,$K$4:$K$335=AW100),36))))))</f>
        <v>0</v>
      </c>
      <c r="CE100" s="158">
        <f>IFERROR(MAX(0,((BG100+BO100+BW100)*(1+AS100+AR100)+(BH100+BI100+BJ100+BL100+BP100+BQ100+BR100+BT100+BX100+BY100+BZ100+CB100)*(1+AS100))*(1+ VLOOKUP(AQ100,الفرضيات!$N$1:$O$11,2,0))-AH100),0)</f>
        <v>0</v>
      </c>
      <c r="CF100" s="158">
        <f t="shared" si="33"/>
        <v>0</v>
      </c>
      <c r="CG100" s="158" cm="1">
        <f t="array" ref="CG100">IFERROR(MAX(0,MAX(BM100,BU100,CC100)*(1+VLOOKUP(MAX(_xlfn.CHOOSECOLS(_xlfn._xlws.FILTER($I$4:$AT$335,$K$4:$K$335=AW100),35)),الفرضيات!$N$2:$O$11,2,0))-BA100),0)</f>
        <v>0</v>
      </c>
      <c r="CH100" s="158" cm="1">
        <f t="array" ref="CH100">IFERROR(MAX(0,MAX(BN100,BV100,CD100)*(1+VLOOKUP(MAX(_xlfn.CHOOSECOLS(_xlfn._xlws.FILTER($I$4:$AT$335,$K$4:$K$335=AW100),35)),الفرضيات!$N$2:$O$11,2,0))-BB100),0)</f>
        <v>0</v>
      </c>
    </row>
    <row r="101" spans="9:86" ht="24.75" thickBot="1" x14ac:dyDescent="0.3">
      <c r="I101" s="10"/>
      <c r="J101" s="10"/>
      <c r="K101" s="10"/>
      <c r="L101" s="10"/>
      <c r="M101" s="10"/>
      <c r="N101" s="10"/>
      <c r="O101" s="10"/>
      <c r="P101" s="10"/>
      <c r="Q101" s="10"/>
      <c r="R101" s="10"/>
      <c r="S101" s="10"/>
      <c r="T101" s="114"/>
      <c r="U101" s="114"/>
      <c r="V101" s="114"/>
      <c r="W101" s="10"/>
      <c r="X101" s="10"/>
      <c r="Y101" s="10"/>
      <c r="Z101" s="10"/>
      <c r="AA101" s="10"/>
      <c r="AB101" s="10"/>
      <c r="AC101" s="10"/>
      <c r="AD101" s="10"/>
      <c r="AE101" s="10"/>
      <c r="AF101" s="10"/>
      <c r="AG101" s="10"/>
      <c r="AH101" s="10"/>
      <c r="AI101" s="10"/>
      <c r="AJ101" s="10"/>
      <c r="AK101" s="10"/>
      <c r="AL101" s="10"/>
      <c r="AM101" s="10"/>
      <c r="AN101" s="10"/>
      <c r="AO101" s="10"/>
      <c r="AP101" s="10"/>
      <c r="AQ101" s="111" t="str">
        <f t="shared" si="17"/>
        <v/>
      </c>
      <c r="AR101" s="114" t="str">
        <f>IF(AQ101="","",(LOOKUP(SUM(N101:O101),الفرضيات!$R$2:$R$9, الفرضيات!$S$2:$S$9)))</f>
        <v/>
      </c>
      <c r="AS101" s="114" t="str">
        <f>IF(ISBLANK(L101),"",الفرضيات!$L$2)</f>
        <v/>
      </c>
      <c r="AT101" s="10"/>
      <c r="AU101" s="142"/>
      <c r="AV101" s="10"/>
      <c r="AW101" s="10"/>
      <c r="AX101" s="10"/>
      <c r="AY101" s="10"/>
      <c r="AZ101" s="10"/>
      <c r="BA101" s="10"/>
      <c r="BB101" s="10"/>
      <c r="BC101" s="10"/>
      <c r="BD101" s="10"/>
      <c r="BE101" s="10"/>
      <c r="BF101" s="144"/>
      <c r="BG101" s="158" t="str">
        <f>IF(ISBLANK(L101),"0",T101*(R101-AG101)/الفرضيات!$H$2*(1+AR101))</f>
        <v>0</v>
      </c>
      <c r="BH101" s="158" t="str">
        <f t="shared" si="18"/>
        <v>0</v>
      </c>
      <c r="BI101" s="158" t="str">
        <f t="shared" si="19"/>
        <v>0</v>
      </c>
      <c r="BJ101" s="158" t="str">
        <f t="shared" si="20"/>
        <v>0</v>
      </c>
      <c r="BK101" s="158" t="str">
        <f t="shared" si="21"/>
        <v>0</v>
      </c>
      <c r="BL101" s="158" t="str">
        <f t="shared" si="22"/>
        <v>0</v>
      </c>
      <c r="BM101" s="158" t="str" cm="1">
        <f t="array" ref="BM101">IF(ISBLANK(AW101),"0",_xlfn.CEILING.MATH(AX101/الفرضيات!$H$3*(1+MAX(_xlfn.CHOOSECOLS(_xlfn._xlws.FILTER($I$4:$AT$335,$K$4:$K$335=AW101),36)))))</f>
        <v>0</v>
      </c>
      <c r="BN101" s="158" t="str" cm="1">
        <f t="array" ref="BN101">IF(ISBLANK(AW101),"0",_xlfn.CEILING.MATH(AY101/الفرضيات!$H$4*(1+MAX(_xlfn.CHOOSECOLS(_xlfn._xlws.FILTER($I$4:$AT$335,$K$4:$K$335=AW101),36)))))</f>
        <v>0</v>
      </c>
      <c r="BO101" s="158" t="str">
        <f>IF(ISBLANK(L101),"0",IF(S101&lt;2,"0",(U101*(R101-AG101)/الفرضيات!$H$2*(1+AR101))))</f>
        <v>0</v>
      </c>
      <c r="BP101" s="158" t="str">
        <f t="shared" si="23"/>
        <v>0</v>
      </c>
      <c r="BQ101" s="158" t="str">
        <f t="shared" si="24"/>
        <v>0</v>
      </c>
      <c r="BR101" s="158" t="str">
        <f t="shared" si="25"/>
        <v>0</v>
      </c>
      <c r="BS101" s="158" t="str">
        <f t="shared" si="26"/>
        <v>0</v>
      </c>
      <c r="BT101" s="158" t="str">
        <f t="shared" si="27"/>
        <v>0</v>
      </c>
      <c r="BU101" s="158" t="str" cm="1">
        <f t="array" ref="BU101">IF(ISBLANK(AW101),"0",IF($AZ101&lt;2,"0",_xlfn.CEILING.MATH(AX101/الفرضيات!$H$3*(1+MAX(_xlfn.CHOOSECOLS(_xlfn._xlws.FILTER($I$4:$AT$335,$K$4:$K$335=AW101),36))))))</f>
        <v>0</v>
      </c>
      <c r="BV101" s="158" t="str" cm="1">
        <f t="array" ref="BV101">IF(ISBLANK(AW101),"0",IF($AZ101&lt;2,"0",_xlfn.CEILING.MATH(AY101/الفرضيات!$H$4*(1+MAX(_xlfn.CHOOSECOLS(_xlfn._xlws.FILTER($I$4:$AT$335,$K$4:$K$335=AW101),36))))))</f>
        <v>0</v>
      </c>
      <c r="BW101" s="158" t="str">
        <f>IF(ISBLANK(L101),"0",IF(S101&lt;3,"0",(V101*(R101-AG101)/الفرضيات!$H$2*(1+AR101))))</f>
        <v>0</v>
      </c>
      <c r="BX101" s="158" t="str">
        <f t="shared" si="28"/>
        <v>0</v>
      </c>
      <c r="BY101" s="158" t="str">
        <f t="shared" si="29"/>
        <v>0</v>
      </c>
      <c r="BZ101" s="158" t="str">
        <f t="shared" si="30"/>
        <v>0</v>
      </c>
      <c r="CA101" s="158" t="str">
        <f t="shared" si="31"/>
        <v>0</v>
      </c>
      <c r="CB101" s="158" t="str">
        <f t="shared" si="32"/>
        <v>0</v>
      </c>
      <c r="CC101" s="158" t="str" cm="1">
        <f t="array" ref="CC101">IF(ISBLANK(AW101),"0",IF($AZ101&lt;3,"0",_xlfn.CEILING.MATH(AX101/الفرضيات!$H$3*(1+MAX(_xlfn.CHOOSECOLS(_xlfn._xlws.FILTER($I$4:$AT$335,$K$4:$K$335=AW101),36))))))</f>
        <v>0</v>
      </c>
      <c r="CD101" s="158" t="str" cm="1">
        <f t="array" ref="CD101">IF(ISBLANK(AW101),"0",IF($AZ101&lt;3,"0",_xlfn.CEILING.MATH(AY101/الفرضيات!$H$4*(1+MAX(_xlfn.CHOOSECOLS(_xlfn._xlws.FILTER($I$4:$AT$335,$K$4:$K$335=AW101),36))))))</f>
        <v>0</v>
      </c>
      <c r="CE101" s="158">
        <f>IFERROR(MAX(0,((BG101+BO101+BW101)*(1+AS101+AR101)+(BH101+BI101+BJ101+BL101+BP101+BQ101+BR101+BT101+BX101+BY101+BZ101+CB101)*(1+AS101))*(1+ VLOOKUP(AQ101,الفرضيات!$N$1:$O$11,2,0))-AH101),0)</f>
        <v>0</v>
      </c>
      <c r="CF101" s="158">
        <f t="shared" si="33"/>
        <v>0</v>
      </c>
      <c r="CG101" s="158" cm="1">
        <f t="array" ref="CG101">IFERROR(MAX(0,MAX(BM101,BU101,CC101)*(1+VLOOKUP(MAX(_xlfn.CHOOSECOLS(_xlfn._xlws.FILTER($I$4:$AT$335,$K$4:$K$335=AW101),35)),الفرضيات!$N$2:$O$11,2,0))-BA101),0)</f>
        <v>0</v>
      </c>
      <c r="CH101" s="158" cm="1">
        <f t="array" ref="CH101">IFERROR(MAX(0,MAX(BN101,BV101,CD101)*(1+VLOOKUP(MAX(_xlfn.CHOOSECOLS(_xlfn._xlws.FILTER($I$4:$AT$335,$K$4:$K$335=AW101),35)),الفرضيات!$N$2:$O$11,2,0))-BB101),0)</f>
        <v>0</v>
      </c>
    </row>
    <row r="102" spans="9:86" ht="24.75" thickBot="1" x14ac:dyDescent="0.3">
      <c r="I102" s="10"/>
      <c r="J102" s="10"/>
      <c r="K102" s="10"/>
      <c r="L102" s="10"/>
      <c r="M102" s="10"/>
      <c r="N102" s="10"/>
      <c r="O102" s="10"/>
      <c r="P102" s="10"/>
      <c r="Q102" s="10"/>
      <c r="R102" s="10"/>
      <c r="S102" s="10"/>
      <c r="T102" s="114"/>
      <c r="U102" s="114"/>
      <c r="V102" s="114"/>
      <c r="W102" s="10"/>
      <c r="X102" s="10"/>
      <c r="Y102" s="10"/>
      <c r="Z102" s="10"/>
      <c r="AA102" s="10"/>
      <c r="AB102" s="10"/>
      <c r="AC102" s="10"/>
      <c r="AD102" s="10"/>
      <c r="AE102" s="10"/>
      <c r="AF102" s="10"/>
      <c r="AG102" s="10"/>
      <c r="AH102" s="10"/>
      <c r="AI102" s="10"/>
      <c r="AJ102" s="10"/>
      <c r="AK102" s="10"/>
      <c r="AL102" s="10"/>
      <c r="AM102" s="10"/>
      <c r="AN102" s="10"/>
      <c r="AO102" s="10"/>
      <c r="AP102" s="10"/>
      <c r="AQ102" s="111" t="str">
        <f t="shared" si="17"/>
        <v/>
      </c>
      <c r="AR102" s="114" t="str">
        <f>IF(AQ102="","",(LOOKUP(SUM(N102:O102),الفرضيات!$R$2:$R$9, الفرضيات!$S$2:$S$9)))</f>
        <v/>
      </c>
      <c r="AS102" s="114" t="str">
        <f>IF(ISBLANK(L102),"",الفرضيات!$L$2)</f>
        <v/>
      </c>
      <c r="AT102" s="10"/>
      <c r="AU102" s="142"/>
      <c r="AV102" s="10"/>
      <c r="AW102" s="10"/>
      <c r="AX102" s="10"/>
      <c r="AY102" s="10"/>
      <c r="AZ102" s="10"/>
      <c r="BA102" s="10"/>
      <c r="BB102" s="10"/>
      <c r="BC102" s="10"/>
      <c r="BD102" s="10"/>
      <c r="BE102" s="10"/>
      <c r="BF102" s="144"/>
      <c r="BG102" s="158" t="str">
        <f>IF(ISBLANK(L102),"0",T102*(R102-AG102)/الفرضيات!$H$2*(1+AR102))</f>
        <v>0</v>
      </c>
      <c r="BH102" s="158" t="str">
        <f t="shared" si="18"/>
        <v>0</v>
      </c>
      <c r="BI102" s="158" t="str">
        <f t="shared" si="19"/>
        <v>0</v>
      </c>
      <c r="BJ102" s="158" t="str">
        <f t="shared" si="20"/>
        <v>0</v>
      </c>
      <c r="BK102" s="158" t="str">
        <f t="shared" si="21"/>
        <v>0</v>
      </c>
      <c r="BL102" s="158" t="str">
        <f t="shared" si="22"/>
        <v>0</v>
      </c>
      <c r="BM102" s="158" t="str" cm="1">
        <f t="array" ref="BM102">IF(ISBLANK(AW102),"0",_xlfn.CEILING.MATH(AX102/الفرضيات!$H$3*(1+MAX(_xlfn.CHOOSECOLS(_xlfn._xlws.FILTER($I$4:$AT$335,$K$4:$K$335=AW102),36)))))</f>
        <v>0</v>
      </c>
      <c r="BN102" s="158" t="str" cm="1">
        <f t="array" ref="BN102">IF(ISBLANK(AW102),"0",_xlfn.CEILING.MATH(AY102/الفرضيات!$H$4*(1+MAX(_xlfn.CHOOSECOLS(_xlfn._xlws.FILTER($I$4:$AT$335,$K$4:$K$335=AW102),36)))))</f>
        <v>0</v>
      </c>
      <c r="BO102" s="158" t="str">
        <f>IF(ISBLANK(L102),"0",IF(S102&lt;2,"0",(U102*(R102-AG102)/الفرضيات!$H$2*(1+AR102))))</f>
        <v>0</v>
      </c>
      <c r="BP102" s="158" t="str">
        <f t="shared" si="23"/>
        <v>0</v>
      </c>
      <c r="BQ102" s="158" t="str">
        <f t="shared" si="24"/>
        <v>0</v>
      </c>
      <c r="BR102" s="158" t="str">
        <f t="shared" si="25"/>
        <v>0</v>
      </c>
      <c r="BS102" s="158" t="str">
        <f t="shared" si="26"/>
        <v>0</v>
      </c>
      <c r="BT102" s="158" t="str">
        <f t="shared" si="27"/>
        <v>0</v>
      </c>
      <c r="BU102" s="158" t="str" cm="1">
        <f t="array" ref="BU102">IF(ISBLANK(AW102),"0",IF($AZ102&lt;2,"0",_xlfn.CEILING.MATH(AX102/الفرضيات!$H$3*(1+MAX(_xlfn.CHOOSECOLS(_xlfn._xlws.FILTER($I$4:$AT$335,$K$4:$K$335=AW102),36))))))</f>
        <v>0</v>
      </c>
      <c r="BV102" s="158" t="str" cm="1">
        <f t="array" ref="BV102">IF(ISBLANK(AW102),"0",IF($AZ102&lt;2,"0",_xlfn.CEILING.MATH(AY102/الفرضيات!$H$4*(1+MAX(_xlfn.CHOOSECOLS(_xlfn._xlws.FILTER($I$4:$AT$335,$K$4:$K$335=AW102),36))))))</f>
        <v>0</v>
      </c>
      <c r="BW102" s="158" t="str">
        <f>IF(ISBLANK(L102),"0",IF(S102&lt;3,"0",(V102*(R102-AG102)/الفرضيات!$H$2*(1+AR102))))</f>
        <v>0</v>
      </c>
      <c r="BX102" s="158" t="str">
        <f t="shared" si="28"/>
        <v>0</v>
      </c>
      <c r="BY102" s="158" t="str">
        <f t="shared" si="29"/>
        <v>0</v>
      </c>
      <c r="BZ102" s="158" t="str">
        <f t="shared" si="30"/>
        <v>0</v>
      </c>
      <c r="CA102" s="158" t="str">
        <f t="shared" si="31"/>
        <v>0</v>
      </c>
      <c r="CB102" s="158" t="str">
        <f t="shared" si="32"/>
        <v>0</v>
      </c>
      <c r="CC102" s="158" t="str" cm="1">
        <f t="array" ref="CC102">IF(ISBLANK(AW102),"0",IF($AZ102&lt;3,"0",_xlfn.CEILING.MATH(AX102/الفرضيات!$H$3*(1+MAX(_xlfn.CHOOSECOLS(_xlfn._xlws.FILTER($I$4:$AT$335,$K$4:$K$335=AW102),36))))))</f>
        <v>0</v>
      </c>
      <c r="CD102" s="158" t="str" cm="1">
        <f t="array" ref="CD102">IF(ISBLANK(AW102),"0",IF($AZ102&lt;3,"0",_xlfn.CEILING.MATH(AY102/الفرضيات!$H$4*(1+MAX(_xlfn.CHOOSECOLS(_xlfn._xlws.FILTER($I$4:$AT$335,$K$4:$K$335=AW102),36))))))</f>
        <v>0</v>
      </c>
      <c r="CE102" s="158">
        <f>IFERROR(MAX(0,((BG102+BO102+BW102)*(1+AS102+AR102)+(BH102+BI102+BJ102+BL102+BP102+BQ102+BR102+BT102+BX102+BY102+BZ102+CB102)*(1+AS102))*(1+ VLOOKUP(AQ102,الفرضيات!$N$1:$O$11,2,0))-AH102),0)</f>
        <v>0</v>
      </c>
      <c r="CF102" s="158">
        <f t="shared" si="33"/>
        <v>0</v>
      </c>
      <c r="CG102" s="158" cm="1">
        <f t="array" ref="CG102">IFERROR(MAX(0,MAX(BM102,BU102,CC102)*(1+VLOOKUP(MAX(_xlfn.CHOOSECOLS(_xlfn._xlws.FILTER($I$4:$AT$335,$K$4:$K$335=AW102),35)),الفرضيات!$N$2:$O$11,2,0))-BA102),0)</f>
        <v>0</v>
      </c>
      <c r="CH102" s="158" cm="1">
        <f t="array" ref="CH102">IFERROR(MAX(0,MAX(BN102,BV102,CD102)*(1+VLOOKUP(MAX(_xlfn.CHOOSECOLS(_xlfn._xlws.FILTER($I$4:$AT$335,$K$4:$K$335=AW102),35)),الفرضيات!$N$2:$O$11,2,0))-BB102),0)</f>
        <v>0</v>
      </c>
    </row>
    <row r="103" spans="9:86" ht="24.75" thickBot="1" x14ac:dyDescent="0.3">
      <c r="I103" s="10"/>
      <c r="J103" s="10"/>
      <c r="K103" s="10"/>
      <c r="L103" s="10"/>
      <c r="M103" s="10"/>
      <c r="N103" s="10"/>
      <c r="O103" s="10"/>
      <c r="P103" s="10"/>
      <c r="Q103" s="10"/>
      <c r="R103" s="10"/>
      <c r="S103" s="10"/>
      <c r="T103" s="114"/>
      <c r="U103" s="114"/>
      <c r="V103" s="114"/>
      <c r="W103" s="10"/>
      <c r="X103" s="10"/>
      <c r="Y103" s="10"/>
      <c r="Z103" s="10"/>
      <c r="AA103" s="10"/>
      <c r="AB103" s="10"/>
      <c r="AC103" s="10"/>
      <c r="AD103" s="10"/>
      <c r="AE103" s="10"/>
      <c r="AF103" s="10"/>
      <c r="AG103" s="10"/>
      <c r="AH103" s="10"/>
      <c r="AI103" s="10"/>
      <c r="AJ103" s="10"/>
      <c r="AK103" s="10"/>
      <c r="AL103" s="10"/>
      <c r="AM103" s="10"/>
      <c r="AN103" s="10"/>
      <c r="AO103" s="10"/>
      <c r="AP103" s="10"/>
      <c r="AQ103" s="111" t="str">
        <f t="shared" si="17"/>
        <v/>
      </c>
      <c r="AR103" s="114" t="str">
        <f>IF(AQ103="","",(LOOKUP(SUM(N103:O103),الفرضيات!$R$2:$R$9, الفرضيات!$S$2:$S$9)))</f>
        <v/>
      </c>
      <c r="AS103" s="114" t="str">
        <f>IF(ISBLANK(L103),"",الفرضيات!$L$2)</f>
        <v/>
      </c>
      <c r="AT103" s="10"/>
      <c r="AU103" s="142"/>
      <c r="AV103" s="10"/>
      <c r="AW103" s="10"/>
      <c r="AX103" s="10"/>
      <c r="AY103" s="10"/>
      <c r="AZ103" s="10"/>
      <c r="BA103" s="10"/>
      <c r="BB103" s="10"/>
      <c r="BC103" s="10"/>
      <c r="BD103" s="10"/>
      <c r="BE103" s="10"/>
      <c r="BF103" s="144"/>
      <c r="BG103" s="158" t="str">
        <f>IF(ISBLANK(L103),"0",T103*(R103-AG103)/الفرضيات!$H$2*(1+AR103))</f>
        <v>0</v>
      </c>
      <c r="BH103" s="158" t="str">
        <f t="shared" si="18"/>
        <v>0</v>
      </c>
      <c r="BI103" s="158" t="str">
        <f t="shared" si="19"/>
        <v>0</v>
      </c>
      <c r="BJ103" s="158" t="str">
        <f t="shared" si="20"/>
        <v>0</v>
      </c>
      <c r="BK103" s="158" t="str">
        <f t="shared" si="21"/>
        <v>0</v>
      </c>
      <c r="BL103" s="158" t="str">
        <f t="shared" si="22"/>
        <v>0</v>
      </c>
      <c r="BM103" s="158" t="str" cm="1">
        <f t="array" ref="BM103">IF(ISBLANK(AW103),"0",_xlfn.CEILING.MATH(AX103/الفرضيات!$H$3*(1+MAX(_xlfn.CHOOSECOLS(_xlfn._xlws.FILTER($I$4:$AT$335,$K$4:$K$335=AW103),36)))))</f>
        <v>0</v>
      </c>
      <c r="BN103" s="158" t="str" cm="1">
        <f t="array" ref="BN103">IF(ISBLANK(AW103),"0",_xlfn.CEILING.MATH(AY103/الفرضيات!$H$4*(1+MAX(_xlfn.CHOOSECOLS(_xlfn._xlws.FILTER($I$4:$AT$335,$K$4:$K$335=AW103),36)))))</f>
        <v>0</v>
      </c>
      <c r="BO103" s="158" t="str">
        <f>IF(ISBLANK(L103),"0",IF(S103&lt;2,"0",(U103*(R103-AG103)/الفرضيات!$H$2*(1+AR103))))</f>
        <v>0</v>
      </c>
      <c r="BP103" s="158" t="str">
        <f t="shared" si="23"/>
        <v>0</v>
      </c>
      <c r="BQ103" s="158" t="str">
        <f t="shared" si="24"/>
        <v>0</v>
      </c>
      <c r="BR103" s="158" t="str">
        <f t="shared" si="25"/>
        <v>0</v>
      </c>
      <c r="BS103" s="158" t="str">
        <f t="shared" si="26"/>
        <v>0</v>
      </c>
      <c r="BT103" s="158" t="str">
        <f t="shared" si="27"/>
        <v>0</v>
      </c>
      <c r="BU103" s="158" t="str" cm="1">
        <f t="array" ref="BU103">IF(ISBLANK(AW103),"0",IF($AZ103&lt;2,"0",_xlfn.CEILING.MATH(AX103/الفرضيات!$H$3*(1+MAX(_xlfn.CHOOSECOLS(_xlfn._xlws.FILTER($I$4:$AT$335,$K$4:$K$335=AW103),36))))))</f>
        <v>0</v>
      </c>
      <c r="BV103" s="158" t="str" cm="1">
        <f t="array" ref="BV103">IF(ISBLANK(AW103),"0",IF($AZ103&lt;2,"0",_xlfn.CEILING.MATH(AY103/الفرضيات!$H$4*(1+MAX(_xlfn.CHOOSECOLS(_xlfn._xlws.FILTER($I$4:$AT$335,$K$4:$K$335=AW103),36))))))</f>
        <v>0</v>
      </c>
      <c r="BW103" s="158" t="str">
        <f>IF(ISBLANK(L103),"0",IF(S103&lt;3,"0",(V103*(R103-AG103)/الفرضيات!$H$2*(1+AR103))))</f>
        <v>0</v>
      </c>
      <c r="BX103" s="158" t="str">
        <f t="shared" si="28"/>
        <v>0</v>
      </c>
      <c r="BY103" s="158" t="str">
        <f t="shared" si="29"/>
        <v>0</v>
      </c>
      <c r="BZ103" s="158" t="str">
        <f t="shared" si="30"/>
        <v>0</v>
      </c>
      <c r="CA103" s="158" t="str">
        <f t="shared" si="31"/>
        <v>0</v>
      </c>
      <c r="CB103" s="158" t="str">
        <f t="shared" si="32"/>
        <v>0</v>
      </c>
      <c r="CC103" s="158" t="str" cm="1">
        <f t="array" ref="CC103">IF(ISBLANK(AW103),"0",IF($AZ103&lt;3,"0",_xlfn.CEILING.MATH(AX103/الفرضيات!$H$3*(1+MAX(_xlfn.CHOOSECOLS(_xlfn._xlws.FILTER($I$4:$AT$335,$K$4:$K$335=AW103),36))))))</f>
        <v>0</v>
      </c>
      <c r="CD103" s="158" t="str" cm="1">
        <f t="array" ref="CD103">IF(ISBLANK(AW103),"0",IF($AZ103&lt;3,"0",_xlfn.CEILING.MATH(AY103/الفرضيات!$H$4*(1+MAX(_xlfn.CHOOSECOLS(_xlfn._xlws.FILTER($I$4:$AT$335,$K$4:$K$335=AW103),36))))))</f>
        <v>0</v>
      </c>
      <c r="CE103" s="158">
        <f>IFERROR(MAX(0,((BG103+BO103+BW103)*(1+AS103+AR103)+(BH103+BI103+BJ103+BL103+BP103+BQ103+BR103+BT103+BX103+BY103+BZ103+CB103)*(1+AS103))*(1+ VLOOKUP(AQ103,الفرضيات!$N$1:$O$11,2,0))-AH103),0)</f>
        <v>0</v>
      </c>
      <c r="CF103" s="158">
        <f t="shared" si="33"/>
        <v>0</v>
      </c>
      <c r="CG103" s="158" cm="1">
        <f t="array" ref="CG103">IFERROR(MAX(0,MAX(BM103,BU103,CC103)*(1+VLOOKUP(MAX(_xlfn.CHOOSECOLS(_xlfn._xlws.FILTER($I$4:$AT$335,$K$4:$K$335=AW103),35)),الفرضيات!$N$2:$O$11,2,0))-BA103),0)</f>
        <v>0</v>
      </c>
      <c r="CH103" s="158" cm="1">
        <f t="array" ref="CH103">IFERROR(MAX(0,MAX(BN103,BV103,CD103)*(1+VLOOKUP(MAX(_xlfn.CHOOSECOLS(_xlfn._xlws.FILTER($I$4:$AT$335,$K$4:$K$335=AW103),35)),الفرضيات!$N$2:$O$11,2,0))-BB103),0)</f>
        <v>0</v>
      </c>
    </row>
    <row r="104" spans="9:86" ht="24.75" thickBot="1" x14ac:dyDescent="0.3">
      <c r="I104" s="10"/>
      <c r="J104" s="10"/>
      <c r="K104" s="10"/>
      <c r="L104" s="10"/>
      <c r="M104" s="10"/>
      <c r="N104" s="10"/>
      <c r="O104" s="10"/>
      <c r="P104" s="10"/>
      <c r="Q104" s="10"/>
      <c r="R104" s="10"/>
      <c r="S104" s="10"/>
      <c r="T104" s="114"/>
      <c r="U104" s="114"/>
      <c r="V104" s="114"/>
      <c r="W104" s="10"/>
      <c r="X104" s="10"/>
      <c r="Y104" s="10"/>
      <c r="Z104" s="10"/>
      <c r="AA104" s="10"/>
      <c r="AB104" s="10"/>
      <c r="AC104" s="10"/>
      <c r="AD104" s="10"/>
      <c r="AE104" s="10"/>
      <c r="AF104" s="10"/>
      <c r="AG104" s="10"/>
      <c r="AH104" s="10"/>
      <c r="AI104" s="10"/>
      <c r="AJ104" s="10"/>
      <c r="AK104" s="10"/>
      <c r="AL104" s="10"/>
      <c r="AM104" s="10"/>
      <c r="AN104" s="10"/>
      <c r="AO104" s="10"/>
      <c r="AP104" s="10"/>
      <c r="AQ104" s="111" t="str">
        <f t="shared" si="17"/>
        <v/>
      </c>
      <c r="AR104" s="114" t="str">
        <f>IF(AQ104="","",(LOOKUP(SUM(N104:O104),الفرضيات!$R$2:$R$9, الفرضيات!$S$2:$S$9)))</f>
        <v/>
      </c>
      <c r="AS104" s="114" t="str">
        <f>IF(ISBLANK(L104),"",الفرضيات!$L$2)</f>
        <v/>
      </c>
      <c r="AT104" s="10"/>
      <c r="AU104" s="142"/>
      <c r="AV104" s="10"/>
      <c r="AW104" s="10"/>
      <c r="AX104" s="10"/>
      <c r="AY104" s="10"/>
      <c r="AZ104" s="10"/>
      <c r="BA104" s="10"/>
      <c r="BB104" s="10"/>
      <c r="BC104" s="10"/>
      <c r="BD104" s="10"/>
      <c r="BE104" s="10"/>
      <c r="BF104" s="144"/>
      <c r="BG104" s="158" t="str">
        <f>IF(ISBLANK(L104),"0",T104*(R104-AG104)/الفرضيات!$H$2*(1+AR104))</f>
        <v>0</v>
      </c>
      <c r="BH104" s="158" t="str">
        <f t="shared" si="18"/>
        <v>0</v>
      </c>
      <c r="BI104" s="158" t="str">
        <f t="shared" si="19"/>
        <v>0</v>
      </c>
      <c r="BJ104" s="158" t="str">
        <f t="shared" si="20"/>
        <v>0</v>
      </c>
      <c r="BK104" s="158" t="str">
        <f t="shared" si="21"/>
        <v>0</v>
      </c>
      <c r="BL104" s="158" t="str">
        <f t="shared" si="22"/>
        <v>0</v>
      </c>
      <c r="BM104" s="158" t="str" cm="1">
        <f t="array" ref="BM104">IF(ISBLANK(AW104),"0",_xlfn.CEILING.MATH(AX104/الفرضيات!$H$3*(1+MAX(_xlfn.CHOOSECOLS(_xlfn._xlws.FILTER($I$4:$AT$335,$K$4:$K$335=AW104),36)))))</f>
        <v>0</v>
      </c>
      <c r="BN104" s="158" t="str" cm="1">
        <f t="array" ref="BN104">IF(ISBLANK(AW104),"0",_xlfn.CEILING.MATH(AY104/الفرضيات!$H$4*(1+MAX(_xlfn.CHOOSECOLS(_xlfn._xlws.FILTER($I$4:$AT$335,$K$4:$K$335=AW104),36)))))</f>
        <v>0</v>
      </c>
      <c r="BO104" s="158" t="str">
        <f>IF(ISBLANK(L104),"0",IF(S104&lt;2,"0",(U104*(R104-AG104)/الفرضيات!$H$2*(1+AR104))))</f>
        <v>0</v>
      </c>
      <c r="BP104" s="158" t="str">
        <f t="shared" si="23"/>
        <v>0</v>
      </c>
      <c r="BQ104" s="158" t="str">
        <f t="shared" si="24"/>
        <v>0</v>
      </c>
      <c r="BR104" s="158" t="str">
        <f t="shared" si="25"/>
        <v>0</v>
      </c>
      <c r="BS104" s="158" t="str">
        <f t="shared" si="26"/>
        <v>0</v>
      </c>
      <c r="BT104" s="158" t="str">
        <f t="shared" si="27"/>
        <v>0</v>
      </c>
      <c r="BU104" s="158" t="str" cm="1">
        <f t="array" ref="BU104">IF(ISBLANK(AW104),"0",IF($AZ104&lt;2,"0",_xlfn.CEILING.MATH(AX104/الفرضيات!$H$3*(1+MAX(_xlfn.CHOOSECOLS(_xlfn._xlws.FILTER($I$4:$AT$335,$K$4:$K$335=AW104),36))))))</f>
        <v>0</v>
      </c>
      <c r="BV104" s="158" t="str" cm="1">
        <f t="array" ref="BV104">IF(ISBLANK(AW104),"0",IF($AZ104&lt;2,"0",_xlfn.CEILING.MATH(AY104/الفرضيات!$H$4*(1+MAX(_xlfn.CHOOSECOLS(_xlfn._xlws.FILTER($I$4:$AT$335,$K$4:$K$335=AW104),36))))))</f>
        <v>0</v>
      </c>
      <c r="BW104" s="158" t="str">
        <f>IF(ISBLANK(L104),"0",IF(S104&lt;3,"0",(V104*(R104-AG104)/الفرضيات!$H$2*(1+AR104))))</f>
        <v>0</v>
      </c>
      <c r="BX104" s="158" t="str">
        <f t="shared" si="28"/>
        <v>0</v>
      </c>
      <c r="BY104" s="158" t="str">
        <f t="shared" si="29"/>
        <v>0</v>
      </c>
      <c r="BZ104" s="158" t="str">
        <f t="shared" si="30"/>
        <v>0</v>
      </c>
      <c r="CA104" s="158" t="str">
        <f t="shared" si="31"/>
        <v>0</v>
      </c>
      <c r="CB104" s="158" t="str">
        <f t="shared" si="32"/>
        <v>0</v>
      </c>
      <c r="CC104" s="158" t="str" cm="1">
        <f t="array" ref="CC104">IF(ISBLANK(AW104),"0",IF($AZ104&lt;3,"0",_xlfn.CEILING.MATH(AX104/الفرضيات!$H$3*(1+MAX(_xlfn.CHOOSECOLS(_xlfn._xlws.FILTER($I$4:$AT$335,$K$4:$K$335=AW104),36))))))</f>
        <v>0</v>
      </c>
      <c r="CD104" s="158" t="str" cm="1">
        <f t="array" ref="CD104">IF(ISBLANK(AW104),"0",IF($AZ104&lt;3,"0",_xlfn.CEILING.MATH(AY104/الفرضيات!$H$4*(1+MAX(_xlfn.CHOOSECOLS(_xlfn._xlws.FILTER($I$4:$AT$335,$K$4:$K$335=AW104),36))))))</f>
        <v>0</v>
      </c>
      <c r="CE104" s="158">
        <f>IFERROR(MAX(0,((BG104+BO104+BW104)*(1+AS104+AR104)+(BH104+BI104+BJ104+BL104+BP104+BQ104+BR104+BT104+BX104+BY104+BZ104+CB104)*(1+AS104))*(1+ VLOOKUP(AQ104,الفرضيات!$N$1:$O$11,2,0))-AH104),0)</f>
        <v>0</v>
      </c>
      <c r="CF104" s="158">
        <f t="shared" si="33"/>
        <v>0</v>
      </c>
      <c r="CG104" s="158" cm="1">
        <f t="array" ref="CG104">IFERROR(MAX(0,MAX(BM104,BU104,CC104)*(1+VLOOKUP(MAX(_xlfn.CHOOSECOLS(_xlfn._xlws.FILTER($I$4:$AT$335,$K$4:$K$335=AW104),35)),الفرضيات!$N$2:$O$11,2,0))-BA104),0)</f>
        <v>0</v>
      </c>
      <c r="CH104" s="158" cm="1">
        <f t="array" ref="CH104">IFERROR(MAX(0,MAX(BN104,BV104,CD104)*(1+VLOOKUP(MAX(_xlfn.CHOOSECOLS(_xlfn._xlws.FILTER($I$4:$AT$335,$K$4:$K$335=AW104),35)),الفرضيات!$N$2:$O$11,2,0))-BB104),0)</f>
        <v>0</v>
      </c>
    </row>
    <row r="105" spans="9:86" ht="24.75" thickBot="1" x14ac:dyDescent="0.3">
      <c r="I105" s="10"/>
      <c r="J105" s="10"/>
      <c r="K105" s="10"/>
      <c r="L105" s="10"/>
      <c r="M105" s="10"/>
      <c r="N105" s="10"/>
      <c r="O105" s="10"/>
      <c r="P105" s="10"/>
      <c r="Q105" s="10"/>
      <c r="R105" s="10"/>
      <c r="S105" s="10"/>
      <c r="T105" s="114"/>
      <c r="U105" s="114"/>
      <c r="V105" s="114"/>
      <c r="W105" s="10"/>
      <c r="X105" s="10"/>
      <c r="Y105" s="10"/>
      <c r="Z105" s="10"/>
      <c r="AA105" s="10"/>
      <c r="AB105" s="10"/>
      <c r="AC105" s="10"/>
      <c r="AD105" s="10"/>
      <c r="AE105" s="10"/>
      <c r="AF105" s="10"/>
      <c r="AG105" s="10"/>
      <c r="AH105" s="10"/>
      <c r="AI105" s="10"/>
      <c r="AJ105" s="10"/>
      <c r="AK105" s="10"/>
      <c r="AL105" s="10"/>
      <c r="AM105" s="10"/>
      <c r="AN105" s="10"/>
      <c r="AO105" s="10"/>
      <c r="AP105" s="10"/>
      <c r="AQ105" s="111" t="str">
        <f t="shared" si="17"/>
        <v/>
      </c>
      <c r="AR105" s="114" t="str">
        <f>IF(AQ105="","",(LOOKUP(SUM(N105:O105),الفرضيات!$R$2:$R$9, الفرضيات!$S$2:$S$9)))</f>
        <v/>
      </c>
      <c r="AS105" s="114" t="str">
        <f>IF(ISBLANK(L105),"",الفرضيات!$L$2)</f>
        <v/>
      </c>
      <c r="AT105" s="10"/>
      <c r="AU105" s="142"/>
      <c r="AV105" s="10"/>
      <c r="AW105" s="10"/>
      <c r="AX105" s="10"/>
      <c r="AY105" s="10"/>
      <c r="AZ105" s="10"/>
      <c r="BA105" s="10"/>
      <c r="BB105" s="10"/>
      <c r="BC105" s="10"/>
      <c r="BD105" s="10"/>
      <c r="BE105" s="10"/>
      <c r="BF105" s="144"/>
      <c r="BG105" s="158" t="str">
        <f>IF(ISBLANK(L105),"0",T105*(R105-AG105)/الفرضيات!$H$2*(1+AR105))</f>
        <v>0</v>
      </c>
      <c r="BH105" s="158" t="str">
        <f t="shared" si="18"/>
        <v>0</v>
      </c>
      <c r="BI105" s="158" t="str">
        <f t="shared" si="19"/>
        <v>0</v>
      </c>
      <c r="BJ105" s="158" t="str">
        <f t="shared" si="20"/>
        <v>0</v>
      </c>
      <c r="BK105" s="158" t="str">
        <f t="shared" si="21"/>
        <v>0</v>
      </c>
      <c r="BL105" s="158" t="str">
        <f t="shared" si="22"/>
        <v>0</v>
      </c>
      <c r="BM105" s="158" t="str" cm="1">
        <f t="array" ref="BM105">IF(ISBLANK(AW105),"0",_xlfn.CEILING.MATH(AX105/الفرضيات!$H$3*(1+MAX(_xlfn.CHOOSECOLS(_xlfn._xlws.FILTER($I$4:$AT$335,$K$4:$K$335=AW105),36)))))</f>
        <v>0</v>
      </c>
      <c r="BN105" s="158" t="str" cm="1">
        <f t="array" ref="BN105">IF(ISBLANK(AW105),"0",_xlfn.CEILING.MATH(AY105/الفرضيات!$H$4*(1+MAX(_xlfn.CHOOSECOLS(_xlfn._xlws.FILTER($I$4:$AT$335,$K$4:$K$335=AW105),36)))))</f>
        <v>0</v>
      </c>
      <c r="BO105" s="158" t="str">
        <f>IF(ISBLANK(L105),"0",IF(S105&lt;2,"0",(U105*(R105-AG105)/الفرضيات!$H$2*(1+AR105))))</f>
        <v>0</v>
      </c>
      <c r="BP105" s="158" t="str">
        <f t="shared" si="23"/>
        <v>0</v>
      </c>
      <c r="BQ105" s="158" t="str">
        <f t="shared" si="24"/>
        <v>0</v>
      </c>
      <c r="BR105" s="158" t="str">
        <f t="shared" si="25"/>
        <v>0</v>
      </c>
      <c r="BS105" s="158" t="str">
        <f t="shared" si="26"/>
        <v>0</v>
      </c>
      <c r="BT105" s="158" t="str">
        <f t="shared" si="27"/>
        <v>0</v>
      </c>
      <c r="BU105" s="158" t="str" cm="1">
        <f t="array" ref="BU105">IF(ISBLANK(AW105),"0",IF($AZ105&lt;2,"0",_xlfn.CEILING.MATH(AX105/الفرضيات!$H$3*(1+MAX(_xlfn.CHOOSECOLS(_xlfn._xlws.FILTER($I$4:$AT$335,$K$4:$K$335=AW105),36))))))</f>
        <v>0</v>
      </c>
      <c r="BV105" s="158" t="str" cm="1">
        <f t="array" ref="BV105">IF(ISBLANK(AW105),"0",IF($AZ105&lt;2,"0",_xlfn.CEILING.MATH(AY105/الفرضيات!$H$4*(1+MAX(_xlfn.CHOOSECOLS(_xlfn._xlws.FILTER($I$4:$AT$335,$K$4:$K$335=AW105),36))))))</f>
        <v>0</v>
      </c>
      <c r="BW105" s="158" t="str">
        <f>IF(ISBLANK(L105),"0",IF(S105&lt;3,"0",(V105*(R105-AG105)/الفرضيات!$H$2*(1+AR105))))</f>
        <v>0</v>
      </c>
      <c r="BX105" s="158" t="str">
        <f t="shared" si="28"/>
        <v>0</v>
      </c>
      <c r="BY105" s="158" t="str">
        <f t="shared" si="29"/>
        <v>0</v>
      </c>
      <c r="BZ105" s="158" t="str">
        <f t="shared" si="30"/>
        <v>0</v>
      </c>
      <c r="CA105" s="158" t="str">
        <f t="shared" si="31"/>
        <v>0</v>
      </c>
      <c r="CB105" s="158" t="str">
        <f t="shared" si="32"/>
        <v>0</v>
      </c>
      <c r="CC105" s="158" t="str" cm="1">
        <f t="array" ref="CC105">IF(ISBLANK(AW105),"0",IF($AZ105&lt;3,"0",_xlfn.CEILING.MATH(AX105/الفرضيات!$H$3*(1+MAX(_xlfn.CHOOSECOLS(_xlfn._xlws.FILTER($I$4:$AT$335,$K$4:$K$335=AW105),36))))))</f>
        <v>0</v>
      </c>
      <c r="CD105" s="158" t="str" cm="1">
        <f t="array" ref="CD105">IF(ISBLANK(AW105),"0",IF($AZ105&lt;3,"0",_xlfn.CEILING.MATH(AY105/الفرضيات!$H$4*(1+MAX(_xlfn.CHOOSECOLS(_xlfn._xlws.FILTER($I$4:$AT$335,$K$4:$K$335=AW105),36))))))</f>
        <v>0</v>
      </c>
      <c r="CE105" s="158">
        <f>IFERROR(MAX(0,((BG105+BO105+BW105)*(1+AS105+AR105)+(BH105+BI105+BJ105+BL105+BP105+BQ105+BR105+BT105+BX105+BY105+BZ105+CB105)*(1+AS105))*(1+ VLOOKUP(AQ105,الفرضيات!$N$1:$O$11,2,0))-AH105),0)</f>
        <v>0</v>
      </c>
      <c r="CF105" s="158">
        <f t="shared" si="33"/>
        <v>0</v>
      </c>
      <c r="CG105" s="158" cm="1">
        <f t="array" ref="CG105">IFERROR(MAX(0,MAX(BM105,BU105,CC105)*(1+VLOOKUP(MAX(_xlfn.CHOOSECOLS(_xlfn._xlws.FILTER($I$4:$AT$335,$K$4:$K$335=AW105),35)),الفرضيات!$N$2:$O$11,2,0))-BA105),0)</f>
        <v>0</v>
      </c>
      <c r="CH105" s="158" cm="1">
        <f t="array" ref="CH105">IFERROR(MAX(0,MAX(BN105,BV105,CD105)*(1+VLOOKUP(MAX(_xlfn.CHOOSECOLS(_xlfn._xlws.FILTER($I$4:$AT$335,$K$4:$K$335=AW105),35)),الفرضيات!$N$2:$O$11,2,0))-BB105),0)</f>
        <v>0</v>
      </c>
    </row>
    <row r="106" spans="9:86" ht="24.75" thickBot="1" x14ac:dyDescent="0.3">
      <c r="I106" s="10"/>
      <c r="J106" s="10"/>
      <c r="K106" s="10"/>
      <c r="L106" s="10"/>
      <c r="M106" s="10"/>
      <c r="N106" s="10"/>
      <c r="O106" s="10"/>
      <c r="P106" s="10"/>
      <c r="Q106" s="10"/>
      <c r="R106" s="10"/>
      <c r="S106" s="10"/>
      <c r="T106" s="114"/>
      <c r="U106" s="114"/>
      <c r="V106" s="114"/>
      <c r="W106" s="10"/>
      <c r="X106" s="10"/>
      <c r="Y106" s="10"/>
      <c r="Z106" s="10"/>
      <c r="AA106" s="10"/>
      <c r="AB106" s="10"/>
      <c r="AC106" s="10"/>
      <c r="AD106" s="10"/>
      <c r="AE106" s="10"/>
      <c r="AF106" s="10"/>
      <c r="AG106" s="10"/>
      <c r="AH106" s="10"/>
      <c r="AI106" s="10"/>
      <c r="AJ106" s="10"/>
      <c r="AK106" s="10"/>
      <c r="AL106" s="10"/>
      <c r="AM106" s="10"/>
      <c r="AN106" s="10"/>
      <c r="AO106" s="10"/>
      <c r="AP106" s="10"/>
      <c r="AQ106" s="111" t="str">
        <f t="shared" si="17"/>
        <v/>
      </c>
      <c r="AR106" s="114" t="str">
        <f>IF(AQ106="","",(LOOKUP(SUM(N106:O106),الفرضيات!$R$2:$R$9, الفرضيات!$S$2:$S$9)))</f>
        <v/>
      </c>
      <c r="AS106" s="114" t="str">
        <f>IF(ISBLANK(L106),"",الفرضيات!$L$2)</f>
        <v/>
      </c>
      <c r="AT106" s="10"/>
      <c r="AU106" s="142"/>
      <c r="AV106" s="10"/>
      <c r="AW106" s="10"/>
      <c r="AX106" s="10"/>
      <c r="AY106" s="10"/>
      <c r="AZ106" s="10"/>
      <c r="BA106" s="10"/>
      <c r="BB106" s="10"/>
      <c r="BC106" s="10"/>
      <c r="BD106" s="10"/>
      <c r="BE106" s="10"/>
      <c r="BF106" s="144"/>
      <c r="BG106" s="158" t="str">
        <f>IF(ISBLANK(L106),"0",T106*(R106-AG106)/الفرضيات!$H$2*(1+AR106))</f>
        <v>0</v>
      </c>
      <c r="BH106" s="158" t="str">
        <f t="shared" si="18"/>
        <v>0</v>
      </c>
      <c r="BI106" s="158" t="str">
        <f t="shared" si="19"/>
        <v>0</v>
      </c>
      <c r="BJ106" s="158" t="str">
        <f t="shared" si="20"/>
        <v>0</v>
      </c>
      <c r="BK106" s="158" t="str">
        <f t="shared" si="21"/>
        <v>0</v>
      </c>
      <c r="BL106" s="158" t="str">
        <f t="shared" si="22"/>
        <v>0</v>
      </c>
      <c r="BM106" s="158" t="str" cm="1">
        <f t="array" ref="BM106">IF(ISBLANK(AW106),"0",_xlfn.CEILING.MATH(AX106/الفرضيات!$H$3*(1+MAX(_xlfn.CHOOSECOLS(_xlfn._xlws.FILTER($I$4:$AT$335,$K$4:$K$335=AW106),36)))))</f>
        <v>0</v>
      </c>
      <c r="BN106" s="158" t="str" cm="1">
        <f t="array" ref="BN106">IF(ISBLANK(AW106),"0",_xlfn.CEILING.MATH(AY106/الفرضيات!$H$4*(1+MAX(_xlfn.CHOOSECOLS(_xlfn._xlws.FILTER($I$4:$AT$335,$K$4:$K$335=AW106),36)))))</f>
        <v>0</v>
      </c>
      <c r="BO106" s="158" t="str">
        <f>IF(ISBLANK(L106),"0",IF(S106&lt;2,"0",(U106*(R106-AG106)/الفرضيات!$H$2*(1+AR106))))</f>
        <v>0</v>
      </c>
      <c r="BP106" s="158" t="str">
        <f t="shared" si="23"/>
        <v>0</v>
      </c>
      <c r="BQ106" s="158" t="str">
        <f t="shared" si="24"/>
        <v>0</v>
      </c>
      <c r="BR106" s="158" t="str">
        <f t="shared" si="25"/>
        <v>0</v>
      </c>
      <c r="BS106" s="158" t="str">
        <f t="shared" si="26"/>
        <v>0</v>
      </c>
      <c r="BT106" s="158" t="str">
        <f t="shared" si="27"/>
        <v>0</v>
      </c>
      <c r="BU106" s="158" t="str" cm="1">
        <f t="array" ref="BU106">IF(ISBLANK(AW106),"0",IF($AZ106&lt;2,"0",_xlfn.CEILING.MATH(AX106/الفرضيات!$H$3*(1+MAX(_xlfn.CHOOSECOLS(_xlfn._xlws.FILTER($I$4:$AT$335,$K$4:$K$335=AW106),36))))))</f>
        <v>0</v>
      </c>
      <c r="BV106" s="158" t="str" cm="1">
        <f t="array" ref="BV106">IF(ISBLANK(AW106),"0",IF($AZ106&lt;2,"0",_xlfn.CEILING.MATH(AY106/الفرضيات!$H$4*(1+MAX(_xlfn.CHOOSECOLS(_xlfn._xlws.FILTER($I$4:$AT$335,$K$4:$K$335=AW106),36))))))</f>
        <v>0</v>
      </c>
      <c r="BW106" s="158" t="str">
        <f>IF(ISBLANK(L106),"0",IF(S106&lt;3,"0",(V106*(R106-AG106)/الفرضيات!$H$2*(1+AR106))))</f>
        <v>0</v>
      </c>
      <c r="BX106" s="158" t="str">
        <f t="shared" si="28"/>
        <v>0</v>
      </c>
      <c r="BY106" s="158" t="str">
        <f t="shared" si="29"/>
        <v>0</v>
      </c>
      <c r="BZ106" s="158" t="str">
        <f t="shared" si="30"/>
        <v>0</v>
      </c>
      <c r="CA106" s="158" t="str">
        <f t="shared" si="31"/>
        <v>0</v>
      </c>
      <c r="CB106" s="158" t="str">
        <f t="shared" si="32"/>
        <v>0</v>
      </c>
      <c r="CC106" s="158" t="str" cm="1">
        <f t="array" ref="CC106">IF(ISBLANK(AW106),"0",IF($AZ106&lt;3,"0",_xlfn.CEILING.MATH(AX106/الفرضيات!$H$3*(1+MAX(_xlfn.CHOOSECOLS(_xlfn._xlws.FILTER($I$4:$AT$335,$K$4:$K$335=AW106),36))))))</f>
        <v>0</v>
      </c>
      <c r="CD106" s="158" t="str" cm="1">
        <f t="array" ref="CD106">IF(ISBLANK(AW106),"0",IF($AZ106&lt;3,"0",_xlfn.CEILING.MATH(AY106/الفرضيات!$H$4*(1+MAX(_xlfn.CHOOSECOLS(_xlfn._xlws.FILTER($I$4:$AT$335,$K$4:$K$335=AW106),36))))))</f>
        <v>0</v>
      </c>
      <c r="CE106" s="158">
        <f>IFERROR(MAX(0,((BG106+BO106+BW106)*(1+AS106+AR106)+(BH106+BI106+BJ106+BL106+BP106+BQ106+BR106+BT106+BX106+BY106+BZ106+CB106)*(1+AS106))*(1+ VLOOKUP(AQ106,الفرضيات!$N$1:$O$11,2,0))-AH106),0)</f>
        <v>0</v>
      </c>
      <c r="CF106" s="158">
        <f t="shared" si="33"/>
        <v>0</v>
      </c>
      <c r="CG106" s="158" cm="1">
        <f t="array" ref="CG106">IFERROR(MAX(0,MAX(BM106,BU106,CC106)*(1+VLOOKUP(MAX(_xlfn.CHOOSECOLS(_xlfn._xlws.FILTER($I$4:$AT$335,$K$4:$K$335=AW106),35)),الفرضيات!$N$2:$O$11,2,0))-BA106),0)</f>
        <v>0</v>
      </c>
      <c r="CH106" s="158" cm="1">
        <f t="array" ref="CH106">IFERROR(MAX(0,MAX(BN106,BV106,CD106)*(1+VLOOKUP(MAX(_xlfn.CHOOSECOLS(_xlfn._xlws.FILTER($I$4:$AT$335,$K$4:$K$335=AW106),35)),الفرضيات!$N$2:$O$11,2,0))-BB106),0)</f>
        <v>0</v>
      </c>
    </row>
    <row r="107" spans="9:86" ht="24.75" thickBot="1" x14ac:dyDescent="0.3">
      <c r="I107" s="10"/>
      <c r="J107" s="10"/>
      <c r="K107" s="10"/>
      <c r="L107" s="10"/>
      <c r="M107" s="10"/>
      <c r="N107" s="10"/>
      <c r="O107" s="10"/>
      <c r="P107" s="10"/>
      <c r="Q107" s="10"/>
      <c r="R107" s="10"/>
      <c r="S107" s="10"/>
      <c r="T107" s="114"/>
      <c r="U107" s="114"/>
      <c r="V107" s="114"/>
      <c r="W107" s="10"/>
      <c r="X107" s="10"/>
      <c r="Y107" s="10"/>
      <c r="Z107" s="10"/>
      <c r="AA107" s="10"/>
      <c r="AB107" s="10"/>
      <c r="AC107" s="10"/>
      <c r="AD107" s="10"/>
      <c r="AE107" s="10"/>
      <c r="AF107" s="10"/>
      <c r="AG107" s="10"/>
      <c r="AH107" s="10"/>
      <c r="AI107" s="10"/>
      <c r="AJ107" s="10"/>
      <c r="AK107" s="10"/>
      <c r="AL107" s="10"/>
      <c r="AM107" s="10"/>
      <c r="AN107" s="10"/>
      <c r="AO107" s="10"/>
      <c r="AP107" s="10"/>
      <c r="AQ107" s="111" t="str">
        <f t="shared" si="17"/>
        <v/>
      </c>
      <c r="AR107" s="114" t="str">
        <f>IF(AQ107="","",(LOOKUP(SUM(N107:O107),الفرضيات!$R$2:$R$9, الفرضيات!$S$2:$S$9)))</f>
        <v/>
      </c>
      <c r="AS107" s="114" t="str">
        <f>IF(ISBLANK(L107),"",الفرضيات!$L$2)</f>
        <v/>
      </c>
      <c r="AT107" s="10"/>
      <c r="AU107" s="142"/>
      <c r="AV107" s="10"/>
      <c r="AW107" s="10"/>
      <c r="AX107" s="10"/>
      <c r="AY107" s="10"/>
      <c r="AZ107" s="10"/>
      <c r="BA107" s="10"/>
      <c r="BB107" s="10"/>
      <c r="BC107" s="10"/>
      <c r="BD107" s="10"/>
      <c r="BE107" s="10"/>
      <c r="BF107" s="144"/>
      <c r="BG107" s="158" t="str">
        <f>IF(ISBLANK(L107),"0",T107*(R107-AG107)/الفرضيات!$H$2*(1+AR107))</f>
        <v>0</v>
      </c>
      <c r="BH107" s="158" t="str">
        <f t="shared" si="18"/>
        <v>0</v>
      </c>
      <c r="BI107" s="158" t="str">
        <f t="shared" si="19"/>
        <v>0</v>
      </c>
      <c r="BJ107" s="158" t="str">
        <f t="shared" si="20"/>
        <v>0</v>
      </c>
      <c r="BK107" s="158" t="str">
        <f t="shared" si="21"/>
        <v>0</v>
      </c>
      <c r="BL107" s="158" t="str">
        <f t="shared" si="22"/>
        <v>0</v>
      </c>
      <c r="BM107" s="158" t="str" cm="1">
        <f t="array" ref="BM107">IF(ISBLANK(AW107),"0",_xlfn.CEILING.MATH(AX107/الفرضيات!$H$3*(1+MAX(_xlfn.CHOOSECOLS(_xlfn._xlws.FILTER($I$4:$AT$335,$K$4:$K$335=AW107),36)))))</f>
        <v>0</v>
      </c>
      <c r="BN107" s="158" t="str" cm="1">
        <f t="array" ref="BN107">IF(ISBLANK(AW107),"0",_xlfn.CEILING.MATH(AY107/الفرضيات!$H$4*(1+MAX(_xlfn.CHOOSECOLS(_xlfn._xlws.FILTER($I$4:$AT$335,$K$4:$K$335=AW107),36)))))</f>
        <v>0</v>
      </c>
      <c r="BO107" s="158" t="str">
        <f>IF(ISBLANK(L107),"0",IF(S107&lt;2,"0",(U107*(R107-AG107)/الفرضيات!$H$2*(1+AR107))))</f>
        <v>0</v>
      </c>
      <c r="BP107" s="158" t="str">
        <f t="shared" si="23"/>
        <v>0</v>
      </c>
      <c r="BQ107" s="158" t="str">
        <f t="shared" si="24"/>
        <v>0</v>
      </c>
      <c r="BR107" s="158" t="str">
        <f t="shared" si="25"/>
        <v>0</v>
      </c>
      <c r="BS107" s="158" t="str">
        <f t="shared" si="26"/>
        <v>0</v>
      </c>
      <c r="BT107" s="158" t="str">
        <f t="shared" si="27"/>
        <v>0</v>
      </c>
      <c r="BU107" s="158" t="str" cm="1">
        <f t="array" ref="BU107">IF(ISBLANK(AW107),"0",IF($AZ107&lt;2,"0",_xlfn.CEILING.MATH(AX107/الفرضيات!$H$3*(1+MAX(_xlfn.CHOOSECOLS(_xlfn._xlws.FILTER($I$4:$AT$335,$K$4:$K$335=AW107),36))))))</f>
        <v>0</v>
      </c>
      <c r="BV107" s="158" t="str" cm="1">
        <f t="array" ref="BV107">IF(ISBLANK(AW107),"0",IF($AZ107&lt;2,"0",_xlfn.CEILING.MATH(AY107/الفرضيات!$H$4*(1+MAX(_xlfn.CHOOSECOLS(_xlfn._xlws.FILTER($I$4:$AT$335,$K$4:$K$335=AW107),36))))))</f>
        <v>0</v>
      </c>
      <c r="BW107" s="158" t="str">
        <f>IF(ISBLANK(L107),"0",IF(S107&lt;3,"0",(V107*(R107-AG107)/الفرضيات!$H$2*(1+AR107))))</f>
        <v>0</v>
      </c>
      <c r="BX107" s="158" t="str">
        <f t="shared" si="28"/>
        <v>0</v>
      </c>
      <c r="BY107" s="158" t="str">
        <f t="shared" si="29"/>
        <v>0</v>
      </c>
      <c r="BZ107" s="158" t="str">
        <f t="shared" si="30"/>
        <v>0</v>
      </c>
      <c r="CA107" s="158" t="str">
        <f t="shared" si="31"/>
        <v>0</v>
      </c>
      <c r="CB107" s="158" t="str">
        <f t="shared" si="32"/>
        <v>0</v>
      </c>
      <c r="CC107" s="158" t="str" cm="1">
        <f t="array" ref="CC107">IF(ISBLANK(AW107),"0",IF($AZ107&lt;3,"0",_xlfn.CEILING.MATH(AX107/الفرضيات!$H$3*(1+MAX(_xlfn.CHOOSECOLS(_xlfn._xlws.FILTER($I$4:$AT$335,$K$4:$K$335=AW107),36))))))</f>
        <v>0</v>
      </c>
      <c r="CD107" s="158" t="str" cm="1">
        <f t="array" ref="CD107">IF(ISBLANK(AW107),"0",IF($AZ107&lt;3,"0",_xlfn.CEILING.MATH(AY107/الفرضيات!$H$4*(1+MAX(_xlfn.CHOOSECOLS(_xlfn._xlws.FILTER($I$4:$AT$335,$K$4:$K$335=AW107),36))))))</f>
        <v>0</v>
      </c>
      <c r="CE107" s="158">
        <f>IFERROR(MAX(0,((BG107+BO107+BW107)*(1+AS107+AR107)+(BH107+BI107+BJ107+BL107+BP107+BQ107+BR107+BT107+BX107+BY107+BZ107+CB107)*(1+AS107))*(1+ VLOOKUP(AQ107,الفرضيات!$N$1:$O$11,2,0))-AH107),0)</f>
        <v>0</v>
      </c>
      <c r="CF107" s="158">
        <f t="shared" si="33"/>
        <v>0</v>
      </c>
      <c r="CG107" s="158" cm="1">
        <f t="array" ref="CG107">IFERROR(MAX(0,MAX(BM107,BU107,CC107)*(1+VLOOKUP(MAX(_xlfn.CHOOSECOLS(_xlfn._xlws.FILTER($I$4:$AT$335,$K$4:$K$335=AW107),35)),الفرضيات!$N$2:$O$11,2,0))-BA107),0)</f>
        <v>0</v>
      </c>
      <c r="CH107" s="158" cm="1">
        <f t="array" ref="CH107">IFERROR(MAX(0,MAX(BN107,BV107,CD107)*(1+VLOOKUP(MAX(_xlfn.CHOOSECOLS(_xlfn._xlws.FILTER($I$4:$AT$335,$K$4:$K$335=AW107),35)),الفرضيات!$N$2:$O$11,2,0))-BB107),0)</f>
        <v>0</v>
      </c>
    </row>
    <row r="108" spans="9:86" ht="24.75" thickBot="1" x14ac:dyDescent="0.3">
      <c r="I108" s="10"/>
      <c r="J108" s="10"/>
      <c r="K108" s="10"/>
      <c r="L108" s="10"/>
      <c r="M108" s="10"/>
      <c r="N108" s="10"/>
      <c r="O108" s="10"/>
      <c r="P108" s="10"/>
      <c r="Q108" s="10"/>
      <c r="R108" s="10"/>
      <c r="S108" s="10"/>
      <c r="T108" s="114"/>
      <c r="U108" s="114"/>
      <c r="V108" s="114"/>
      <c r="W108" s="10"/>
      <c r="X108" s="10"/>
      <c r="Y108" s="10"/>
      <c r="Z108" s="10"/>
      <c r="AA108" s="10"/>
      <c r="AB108" s="10"/>
      <c r="AC108" s="10"/>
      <c r="AD108" s="10"/>
      <c r="AE108" s="10"/>
      <c r="AF108" s="10"/>
      <c r="AG108" s="10"/>
      <c r="AH108" s="10"/>
      <c r="AI108" s="10"/>
      <c r="AJ108" s="10"/>
      <c r="AK108" s="10"/>
      <c r="AL108" s="10"/>
      <c r="AM108" s="10"/>
      <c r="AN108" s="10"/>
      <c r="AO108" s="10"/>
      <c r="AP108" s="10"/>
      <c r="AQ108" s="111" t="str">
        <f t="shared" si="17"/>
        <v/>
      </c>
      <c r="AR108" s="114" t="str">
        <f>IF(AQ108="","",(LOOKUP(SUM(N108:O108),الفرضيات!$R$2:$R$9, الفرضيات!$S$2:$S$9)))</f>
        <v/>
      </c>
      <c r="AS108" s="114" t="str">
        <f>IF(ISBLANK(L108),"",الفرضيات!$L$2)</f>
        <v/>
      </c>
      <c r="AT108" s="10"/>
      <c r="AU108" s="142"/>
      <c r="AV108" s="10"/>
      <c r="AW108" s="10"/>
      <c r="AX108" s="10"/>
      <c r="AY108" s="10"/>
      <c r="AZ108" s="10"/>
      <c r="BA108" s="10"/>
      <c r="BB108" s="10"/>
      <c r="BC108" s="10"/>
      <c r="BD108" s="10"/>
      <c r="BE108" s="10"/>
      <c r="BF108" s="144"/>
      <c r="BG108" s="158" t="str">
        <f>IF(ISBLANK(L108),"0",T108*(R108-AG108)/الفرضيات!$H$2*(1+AR108))</f>
        <v>0</v>
      </c>
      <c r="BH108" s="158" t="str">
        <f t="shared" si="18"/>
        <v>0</v>
      </c>
      <c r="BI108" s="158" t="str">
        <f t="shared" si="19"/>
        <v>0</v>
      </c>
      <c r="BJ108" s="158" t="str">
        <f t="shared" si="20"/>
        <v>0</v>
      </c>
      <c r="BK108" s="158" t="str">
        <f t="shared" si="21"/>
        <v>0</v>
      </c>
      <c r="BL108" s="158" t="str">
        <f t="shared" si="22"/>
        <v>0</v>
      </c>
      <c r="BM108" s="158" t="str" cm="1">
        <f t="array" ref="BM108">IF(ISBLANK(AW108),"0",_xlfn.CEILING.MATH(AX108/الفرضيات!$H$3*(1+MAX(_xlfn.CHOOSECOLS(_xlfn._xlws.FILTER($I$4:$AT$335,$K$4:$K$335=AW108),36)))))</f>
        <v>0</v>
      </c>
      <c r="BN108" s="158" t="str" cm="1">
        <f t="array" ref="BN108">IF(ISBLANK(AW108),"0",_xlfn.CEILING.MATH(AY108/الفرضيات!$H$4*(1+MAX(_xlfn.CHOOSECOLS(_xlfn._xlws.FILTER($I$4:$AT$335,$K$4:$K$335=AW108),36)))))</f>
        <v>0</v>
      </c>
      <c r="BO108" s="158" t="str">
        <f>IF(ISBLANK(L108),"0",IF(S108&lt;2,"0",(U108*(R108-AG108)/الفرضيات!$H$2*(1+AR108))))</f>
        <v>0</v>
      </c>
      <c r="BP108" s="158" t="str">
        <f t="shared" si="23"/>
        <v>0</v>
      </c>
      <c r="BQ108" s="158" t="str">
        <f t="shared" si="24"/>
        <v>0</v>
      </c>
      <c r="BR108" s="158" t="str">
        <f t="shared" si="25"/>
        <v>0</v>
      </c>
      <c r="BS108" s="158" t="str">
        <f t="shared" si="26"/>
        <v>0</v>
      </c>
      <c r="BT108" s="158" t="str">
        <f t="shared" si="27"/>
        <v>0</v>
      </c>
      <c r="BU108" s="158" t="str" cm="1">
        <f t="array" ref="BU108">IF(ISBLANK(AW108),"0",IF($AZ108&lt;2,"0",_xlfn.CEILING.MATH(AX108/الفرضيات!$H$3*(1+MAX(_xlfn.CHOOSECOLS(_xlfn._xlws.FILTER($I$4:$AT$335,$K$4:$K$335=AW108),36))))))</f>
        <v>0</v>
      </c>
      <c r="BV108" s="158" t="str" cm="1">
        <f t="array" ref="BV108">IF(ISBLANK(AW108),"0",IF($AZ108&lt;2,"0",_xlfn.CEILING.MATH(AY108/الفرضيات!$H$4*(1+MAX(_xlfn.CHOOSECOLS(_xlfn._xlws.FILTER($I$4:$AT$335,$K$4:$K$335=AW108),36))))))</f>
        <v>0</v>
      </c>
      <c r="BW108" s="158" t="str">
        <f>IF(ISBLANK(L108),"0",IF(S108&lt;3,"0",(V108*(R108-AG108)/الفرضيات!$H$2*(1+AR108))))</f>
        <v>0</v>
      </c>
      <c r="BX108" s="158" t="str">
        <f t="shared" si="28"/>
        <v>0</v>
      </c>
      <c r="BY108" s="158" t="str">
        <f t="shared" si="29"/>
        <v>0</v>
      </c>
      <c r="BZ108" s="158" t="str">
        <f t="shared" si="30"/>
        <v>0</v>
      </c>
      <c r="CA108" s="158" t="str">
        <f t="shared" si="31"/>
        <v>0</v>
      </c>
      <c r="CB108" s="158" t="str">
        <f t="shared" si="32"/>
        <v>0</v>
      </c>
      <c r="CC108" s="158" t="str" cm="1">
        <f t="array" ref="CC108">IF(ISBLANK(AW108),"0",IF($AZ108&lt;3,"0",_xlfn.CEILING.MATH(AX108/الفرضيات!$H$3*(1+MAX(_xlfn.CHOOSECOLS(_xlfn._xlws.FILTER($I$4:$AT$335,$K$4:$K$335=AW108),36))))))</f>
        <v>0</v>
      </c>
      <c r="CD108" s="158" t="str" cm="1">
        <f t="array" ref="CD108">IF(ISBLANK(AW108),"0",IF($AZ108&lt;3,"0",_xlfn.CEILING.MATH(AY108/الفرضيات!$H$4*(1+MAX(_xlfn.CHOOSECOLS(_xlfn._xlws.FILTER($I$4:$AT$335,$K$4:$K$335=AW108),36))))))</f>
        <v>0</v>
      </c>
      <c r="CE108" s="158">
        <f>IFERROR(MAX(0,((BG108+BO108+BW108)*(1+AS108+AR108)+(BH108+BI108+BJ108+BL108+BP108+BQ108+BR108+BT108+BX108+BY108+BZ108+CB108)*(1+AS108))*(1+ VLOOKUP(AQ108,الفرضيات!$N$1:$O$11,2,0))-AH108),0)</f>
        <v>0</v>
      </c>
      <c r="CF108" s="158">
        <f t="shared" si="33"/>
        <v>0</v>
      </c>
      <c r="CG108" s="158" cm="1">
        <f t="array" ref="CG108">IFERROR(MAX(0,MAX(BM108,BU108,CC108)*(1+VLOOKUP(MAX(_xlfn.CHOOSECOLS(_xlfn._xlws.FILTER($I$4:$AT$335,$K$4:$K$335=AW108),35)),الفرضيات!$N$2:$O$11,2,0))-BA108),0)</f>
        <v>0</v>
      </c>
      <c r="CH108" s="158" cm="1">
        <f t="array" ref="CH108">IFERROR(MAX(0,MAX(BN108,BV108,CD108)*(1+VLOOKUP(MAX(_xlfn.CHOOSECOLS(_xlfn._xlws.FILTER($I$4:$AT$335,$K$4:$K$335=AW108),35)),الفرضيات!$N$2:$O$11,2,0))-BB108),0)</f>
        <v>0</v>
      </c>
    </row>
    <row r="109" spans="9:86" ht="24.75" thickBot="1" x14ac:dyDescent="0.3">
      <c r="I109" s="10"/>
      <c r="J109" s="10"/>
      <c r="K109" s="10"/>
      <c r="L109" s="10"/>
      <c r="M109" s="10"/>
      <c r="N109" s="10"/>
      <c r="O109" s="10"/>
      <c r="P109" s="10"/>
      <c r="Q109" s="10"/>
      <c r="R109" s="10"/>
      <c r="S109" s="10"/>
      <c r="T109" s="114"/>
      <c r="U109" s="114"/>
      <c r="V109" s="114"/>
      <c r="W109" s="10"/>
      <c r="X109" s="10"/>
      <c r="Y109" s="10"/>
      <c r="Z109" s="10"/>
      <c r="AA109" s="10"/>
      <c r="AB109" s="10"/>
      <c r="AC109" s="10"/>
      <c r="AD109" s="10"/>
      <c r="AE109" s="10"/>
      <c r="AF109" s="10"/>
      <c r="AG109" s="10"/>
      <c r="AH109" s="10"/>
      <c r="AI109" s="10"/>
      <c r="AJ109" s="10"/>
      <c r="AK109" s="10"/>
      <c r="AL109" s="10"/>
      <c r="AM109" s="10"/>
      <c r="AN109" s="10"/>
      <c r="AO109" s="10"/>
      <c r="AP109" s="10"/>
      <c r="AQ109" s="111" t="str">
        <f t="shared" si="17"/>
        <v/>
      </c>
      <c r="AR109" s="114" t="str">
        <f>IF(AQ109="","",(LOOKUP(SUM(N109:O109),الفرضيات!$R$2:$R$9, الفرضيات!$S$2:$S$9)))</f>
        <v/>
      </c>
      <c r="AS109" s="114" t="str">
        <f>IF(ISBLANK(L109),"",الفرضيات!$L$2)</f>
        <v/>
      </c>
      <c r="AT109" s="10"/>
      <c r="AU109" s="142"/>
      <c r="AV109" s="10"/>
      <c r="AW109" s="10"/>
      <c r="AX109" s="10"/>
      <c r="AY109" s="10"/>
      <c r="AZ109" s="10"/>
      <c r="BA109" s="10"/>
      <c r="BB109" s="10"/>
      <c r="BC109" s="10"/>
      <c r="BD109" s="10"/>
      <c r="BE109" s="10"/>
      <c r="BF109" s="144"/>
      <c r="BG109" s="158" t="str">
        <f>IF(ISBLANK(L109),"0",T109*(R109-AG109)/الفرضيات!$H$2*(1+AR109))</f>
        <v>0</v>
      </c>
      <c r="BH109" s="158" t="str">
        <f t="shared" si="18"/>
        <v>0</v>
      </c>
      <c r="BI109" s="158" t="str">
        <f t="shared" si="19"/>
        <v>0</v>
      </c>
      <c r="BJ109" s="158" t="str">
        <f t="shared" si="20"/>
        <v>0</v>
      </c>
      <c r="BK109" s="158" t="str">
        <f t="shared" si="21"/>
        <v>0</v>
      </c>
      <c r="BL109" s="158" t="str">
        <f t="shared" si="22"/>
        <v>0</v>
      </c>
      <c r="BM109" s="158" t="str" cm="1">
        <f t="array" ref="BM109">IF(ISBLANK(AW109),"0",_xlfn.CEILING.MATH(AX109/الفرضيات!$H$3*(1+MAX(_xlfn.CHOOSECOLS(_xlfn._xlws.FILTER($I$4:$AT$335,$K$4:$K$335=AW109),36)))))</f>
        <v>0</v>
      </c>
      <c r="BN109" s="158" t="str" cm="1">
        <f t="array" ref="BN109">IF(ISBLANK(AW109),"0",_xlfn.CEILING.MATH(AY109/الفرضيات!$H$4*(1+MAX(_xlfn.CHOOSECOLS(_xlfn._xlws.FILTER($I$4:$AT$335,$K$4:$K$335=AW109),36)))))</f>
        <v>0</v>
      </c>
      <c r="BO109" s="158" t="str">
        <f>IF(ISBLANK(L109),"0",IF(S109&lt;2,"0",(U109*(R109-AG109)/الفرضيات!$H$2*(1+AR109))))</f>
        <v>0</v>
      </c>
      <c r="BP109" s="158" t="str">
        <f t="shared" si="23"/>
        <v>0</v>
      </c>
      <c r="BQ109" s="158" t="str">
        <f t="shared" si="24"/>
        <v>0</v>
      </c>
      <c r="BR109" s="158" t="str">
        <f t="shared" si="25"/>
        <v>0</v>
      </c>
      <c r="BS109" s="158" t="str">
        <f t="shared" si="26"/>
        <v>0</v>
      </c>
      <c r="BT109" s="158" t="str">
        <f t="shared" si="27"/>
        <v>0</v>
      </c>
      <c r="BU109" s="158" t="str" cm="1">
        <f t="array" ref="BU109">IF(ISBLANK(AW109),"0",IF($AZ109&lt;2,"0",_xlfn.CEILING.MATH(AX109/الفرضيات!$H$3*(1+MAX(_xlfn.CHOOSECOLS(_xlfn._xlws.FILTER($I$4:$AT$335,$K$4:$K$335=AW109),36))))))</f>
        <v>0</v>
      </c>
      <c r="BV109" s="158" t="str" cm="1">
        <f t="array" ref="BV109">IF(ISBLANK(AW109),"0",IF($AZ109&lt;2,"0",_xlfn.CEILING.MATH(AY109/الفرضيات!$H$4*(1+MAX(_xlfn.CHOOSECOLS(_xlfn._xlws.FILTER($I$4:$AT$335,$K$4:$K$335=AW109),36))))))</f>
        <v>0</v>
      </c>
      <c r="BW109" s="158" t="str">
        <f>IF(ISBLANK(L109),"0",IF(S109&lt;3,"0",(V109*(R109-AG109)/الفرضيات!$H$2*(1+AR109))))</f>
        <v>0</v>
      </c>
      <c r="BX109" s="158" t="str">
        <f t="shared" si="28"/>
        <v>0</v>
      </c>
      <c r="BY109" s="158" t="str">
        <f t="shared" si="29"/>
        <v>0</v>
      </c>
      <c r="BZ109" s="158" t="str">
        <f t="shared" si="30"/>
        <v>0</v>
      </c>
      <c r="CA109" s="158" t="str">
        <f t="shared" si="31"/>
        <v>0</v>
      </c>
      <c r="CB109" s="158" t="str">
        <f t="shared" si="32"/>
        <v>0</v>
      </c>
      <c r="CC109" s="158" t="str" cm="1">
        <f t="array" ref="CC109">IF(ISBLANK(AW109),"0",IF($AZ109&lt;3,"0",_xlfn.CEILING.MATH(AX109/الفرضيات!$H$3*(1+MAX(_xlfn.CHOOSECOLS(_xlfn._xlws.FILTER($I$4:$AT$335,$K$4:$K$335=AW109),36))))))</f>
        <v>0</v>
      </c>
      <c r="CD109" s="158" t="str" cm="1">
        <f t="array" ref="CD109">IF(ISBLANK(AW109),"0",IF($AZ109&lt;3,"0",_xlfn.CEILING.MATH(AY109/الفرضيات!$H$4*(1+MAX(_xlfn.CHOOSECOLS(_xlfn._xlws.FILTER($I$4:$AT$335,$K$4:$K$335=AW109),36))))))</f>
        <v>0</v>
      </c>
      <c r="CE109" s="158">
        <f>IFERROR(MAX(0,((BG109+BO109+BW109)*(1+AS109+AR109)+(BH109+BI109+BJ109+BL109+BP109+BQ109+BR109+BT109+BX109+BY109+BZ109+CB109)*(1+AS109))*(1+ VLOOKUP(AQ109,الفرضيات!$N$1:$O$11,2,0))-AH109),0)</f>
        <v>0</v>
      </c>
      <c r="CF109" s="158">
        <f t="shared" si="33"/>
        <v>0</v>
      </c>
      <c r="CG109" s="158" cm="1">
        <f t="array" ref="CG109">IFERROR(MAX(0,MAX(BM109,BU109,CC109)*(1+VLOOKUP(MAX(_xlfn.CHOOSECOLS(_xlfn._xlws.FILTER($I$4:$AT$335,$K$4:$K$335=AW109),35)),الفرضيات!$N$2:$O$11,2,0))-BA109),0)</f>
        <v>0</v>
      </c>
      <c r="CH109" s="158" cm="1">
        <f t="array" ref="CH109">IFERROR(MAX(0,MAX(BN109,BV109,CD109)*(1+VLOOKUP(MAX(_xlfn.CHOOSECOLS(_xlfn._xlws.FILTER($I$4:$AT$335,$K$4:$K$335=AW109),35)),الفرضيات!$N$2:$O$11,2,0))-BB109),0)</f>
        <v>0</v>
      </c>
    </row>
    <row r="110" spans="9:86" ht="24.75" thickBot="1" x14ac:dyDescent="0.3">
      <c r="I110" s="10"/>
      <c r="J110" s="10"/>
      <c r="K110" s="10"/>
      <c r="L110" s="10"/>
      <c r="M110" s="10"/>
      <c r="N110" s="10"/>
      <c r="O110" s="10"/>
      <c r="P110" s="10"/>
      <c r="Q110" s="10"/>
      <c r="R110" s="10"/>
      <c r="S110" s="10"/>
      <c r="T110" s="114"/>
      <c r="U110" s="114"/>
      <c r="V110" s="114"/>
      <c r="W110" s="10"/>
      <c r="X110" s="10"/>
      <c r="Y110" s="10"/>
      <c r="Z110" s="10"/>
      <c r="AA110" s="10"/>
      <c r="AB110" s="10"/>
      <c r="AC110" s="10"/>
      <c r="AD110" s="10"/>
      <c r="AE110" s="10"/>
      <c r="AF110" s="10"/>
      <c r="AG110" s="10"/>
      <c r="AH110" s="10"/>
      <c r="AI110" s="10"/>
      <c r="AJ110" s="10"/>
      <c r="AK110" s="10"/>
      <c r="AL110" s="10"/>
      <c r="AM110" s="10"/>
      <c r="AN110" s="10"/>
      <c r="AO110" s="10"/>
      <c r="AP110" s="10"/>
      <c r="AQ110" s="111" t="str">
        <f t="shared" si="17"/>
        <v/>
      </c>
      <c r="AR110" s="114" t="str">
        <f>IF(AQ110="","",(LOOKUP(SUM(N110:O110),الفرضيات!$R$2:$R$9, الفرضيات!$S$2:$S$9)))</f>
        <v/>
      </c>
      <c r="AS110" s="114" t="str">
        <f>IF(ISBLANK(L110),"",الفرضيات!$L$2)</f>
        <v/>
      </c>
      <c r="AT110" s="10"/>
      <c r="AU110" s="142"/>
      <c r="AV110" s="10"/>
      <c r="AW110" s="10"/>
      <c r="AX110" s="10"/>
      <c r="AY110" s="10"/>
      <c r="AZ110" s="10"/>
      <c r="BA110" s="10"/>
      <c r="BB110" s="10"/>
      <c r="BC110" s="10"/>
      <c r="BD110" s="10"/>
      <c r="BE110" s="10"/>
      <c r="BF110" s="144"/>
      <c r="BG110" s="158" t="str">
        <f>IF(ISBLANK(L110),"0",T110*(R110-AG110)/الفرضيات!$H$2*(1+AR110))</f>
        <v>0</v>
      </c>
      <c r="BH110" s="158" t="str">
        <f t="shared" si="18"/>
        <v>0</v>
      </c>
      <c r="BI110" s="158" t="str">
        <f t="shared" si="19"/>
        <v>0</v>
      </c>
      <c r="BJ110" s="158" t="str">
        <f t="shared" si="20"/>
        <v>0</v>
      </c>
      <c r="BK110" s="158" t="str">
        <f t="shared" si="21"/>
        <v>0</v>
      </c>
      <c r="BL110" s="158" t="str">
        <f t="shared" si="22"/>
        <v>0</v>
      </c>
      <c r="BM110" s="158" t="str" cm="1">
        <f t="array" ref="BM110">IF(ISBLANK(AW110),"0",_xlfn.CEILING.MATH(AX110/الفرضيات!$H$3*(1+MAX(_xlfn.CHOOSECOLS(_xlfn._xlws.FILTER($I$4:$AT$335,$K$4:$K$335=AW110),36)))))</f>
        <v>0</v>
      </c>
      <c r="BN110" s="158" t="str" cm="1">
        <f t="array" ref="BN110">IF(ISBLANK(AW110),"0",_xlfn.CEILING.MATH(AY110/الفرضيات!$H$4*(1+MAX(_xlfn.CHOOSECOLS(_xlfn._xlws.FILTER($I$4:$AT$335,$K$4:$K$335=AW110),36)))))</f>
        <v>0</v>
      </c>
      <c r="BO110" s="158" t="str">
        <f>IF(ISBLANK(L110),"0",IF(S110&lt;2,"0",(U110*(R110-AG110)/الفرضيات!$H$2*(1+AR110))))</f>
        <v>0</v>
      </c>
      <c r="BP110" s="158" t="str">
        <f t="shared" si="23"/>
        <v>0</v>
      </c>
      <c r="BQ110" s="158" t="str">
        <f t="shared" si="24"/>
        <v>0</v>
      </c>
      <c r="BR110" s="158" t="str">
        <f t="shared" si="25"/>
        <v>0</v>
      </c>
      <c r="BS110" s="158" t="str">
        <f t="shared" si="26"/>
        <v>0</v>
      </c>
      <c r="BT110" s="158" t="str">
        <f t="shared" si="27"/>
        <v>0</v>
      </c>
      <c r="BU110" s="158" t="str" cm="1">
        <f t="array" ref="BU110">IF(ISBLANK(AW110),"0",IF($AZ110&lt;2,"0",_xlfn.CEILING.MATH(AX110/الفرضيات!$H$3*(1+MAX(_xlfn.CHOOSECOLS(_xlfn._xlws.FILTER($I$4:$AT$335,$K$4:$K$335=AW110),36))))))</f>
        <v>0</v>
      </c>
      <c r="BV110" s="158" t="str" cm="1">
        <f t="array" ref="BV110">IF(ISBLANK(AW110),"0",IF($AZ110&lt;2,"0",_xlfn.CEILING.MATH(AY110/الفرضيات!$H$4*(1+MAX(_xlfn.CHOOSECOLS(_xlfn._xlws.FILTER($I$4:$AT$335,$K$4:$K$335=AW110),36))))))</f>
        <v>0</v>
      </c>
      <c r="BW110" s="158" t="str">
        <f>IF(ISBLANK(L110),"0",IF(S110&lt;3,"0",(V110*(R110-AG110)/الفرضيات!$H$2*(1+AR110))))</f>
        <v>0</v>
      </c>
      <c r="BX110" s="158" t="str">
        <f t="shared" si="28"/>
        <v>0</v>
      </c>
      <c r="BY110" s="158" t="str">
        <f t="shared" si="29"/>
        <v>0</v>
      </c>
      <c r="BZ110" s="158" t="str">
        <f t="shared" si="30"/>
        <v>0</v>
      </c>
      <c r="CA110" s="158" t="str">
        <f t="shared" si="31"/>
        <v>0</v>
      </c>
      <c r="CB110" s="158" t="str">
        <f t="shared" si="32"/>
        <v>0</v>
      </c>
      <c r="CC110" s="158" t="str" cm="1">
        <f t="array" ref="CC110">IF(ISBLANK(AW110),"0",IF($AZ110&lt;3,"0",_xlfn.CEILING.MATH(AX110/الفرضيات!$H$3*(1+MAX(_xlfn.CHOOSECOLS(_xlfn._xlws.FILTER($I$4:$AT$335,$K$4:$K$335=AW110),36))))))</f>
        <v>0</v>
      </c>
      <c r="CD110" s="158" t="str" cm="1">
        <f t="array" ref="CD110">IF(ISBLANK(AW110),"0",IF($AZ110&lt;3,"0",_xlfn.CEILING.MATH(AY110/الفرضيات!$H$4*(1+MAX(_xlfn.CHOOSECOLS(_xlfn._xlws.FILTER($I$4:$AT$335,$K$4:$K$335=AW110),36))))))</f>
        <v>0</v>
      </c>
      <c r="CE110" s="158">
        <f>IFERROR(MAX(0,((BG110+BO110+BW110)*(1+AS110+AR110)+(BH110+BI110+BJ110+BL110+BP110+BQ110+BR110+BT110+BX110+BY110+BZ110+CB110)*(1+AS110))*(1+ VLOOKUP(AQ110,الفرضيات!$N$1:$O$11,2,0))-AH110),0)</f>
        <v>0</v>
      </c>
      <c r="CF110" s="158">
        <f t="shared" si="33"/>
        <v>0</v>
      </c>
      <c r="CG110" s="158" cm="1">
        <f t="array" ref="CG110">IFERROR(MAX(0,MAX(BM110,BU110,CC110)*(1+VLOOKUP(MAX(_xlfn.CHOOSECOLS(_xlfn._xlws.FILTER($I$4:$AT$335,$K$4:$K$335=AW110),35)),الفرضيات!$N$2:$O$11,2,0))-BA110),0)</f>
        <v>0</v>
      </c>
      <c r="CH110" s="158" cm="1">
        <f t="array" ref="CH110">IFERROR(MAX(0,MAX(BN110,BV110,CD110)*(1+VLOOKUP(MAX(_xlfn.CHOOSECOLS(_xlfn._xlws.FILTER($I$4:$AT$335,$K$4:$K$335=AW110),35)),الفرضيات!$N$2:$O$11,2,0))-BB110),0)</f>
        <v>0</v>
      </c>
    </row>
    <row r="111" spans="9:86" ht="24.75" thickBot="1" x14ac:dyDescent="0.3">
      <c r="I111" s="10"/>
      <c r="J111" s="10"/>
      <c r="K111" s="10"/>
      <c r="L111" s="10"/>
      <c r="M111" s="10"/>
      <c r="N111" s="10"/>
      <c r="O111" s="10"/>
      <c r="P111" s="10"/>
      <c r="Q111" s="10"/>
      <c r="R111" s="10"/>
      <c r="S111" s="10"/>
      <c r="T111" s="114"/>
      <c r="U111" s="114"/>
      <c r="V111" s="114"/>
      <c r="W111" s="10"/>
      <c r="X111" s="10"/>
      <c r="Y111" s="10"/>
      <c r="Z111" s="10"/>
      <c r="AA111" s="10"/>
      <c r="AB111" s="10"/>
      <c r="AC111" s="10"/>
      <c r="AD111" s="10"/>
      <c r="AE111" s="10"/>
      <c r="AF111" s="10"/>
      <c r="AG111" s="10"/>
      <c r="AH111" s="10"/>
      <c r="AI111" s="10"/>
      <c r="AJ111" s="10"/>
      <c r="AK111" s="10"/>
      <c r="AL111" s="10"/>
      <c r="AM111" s="10"/>
      <c r="AN111" s="10"/>
      <c r="AO111" s="10"/>
      <c r="AP111" s="10"/>
      <c r="AQ111" s="111" t="str">
        <f t="shared" si="17"/>
        <v/>
      </c>
      <c r="AR111" s="114" t="str">
        <f>IF(AQ111="","",(LOOKUP(SUM(N111:O111),الفرضيات!$R$2:$R$9, الفرضيات!$S$2:$S$9)))</f>
        <v/>
      </c>
      <c r="AS111" s="114" t="str">
        <f>IF(ISBLANK(L111),"",الفرضيات!$L$2)</f>
        <v/>
      </c>
      <c r="AT111" s="10"/>
      <c r="AU111" s="142"/>
      <c r="AV111" s="10"/>
      <c r="AW111" s="10"/>
      <c r="AX111" s="10"/>
      <c r="AY111" s="10"/>
      <c r="AZ111" s="10"/>
      <c r="BA111" s="10"/>
      <c r="BB111" s="10"/>
      <c r="BC111" s="10"/>
      <c r="BD111" s="10"/>
      <c r="BE111" s="10"/>
      <c r="BF111" s="144"/>
      <c r="BG111" s="158" t="str">
        <f>IF(ISBLANK(L111),"0",T111*(R111-AG111)/الفرضيات!$H$2*(1+AR111))</f>
        <v>0</v>
      </c>
      <c r="BH111" s="158" t="str">
        <f t="shared" si="18"/>
        <v>0</v>
      </c>
      <c r="BI111" s="158" t="str">
        <f t="shared" si="19"/>
        <v>0</v>
      </c>
      <c r="BJ111" s="158" t="str">
        <f t="shared" si="20"/>
        <v>0</v>
      </c>
      <c r="BK111" s="158" t="str">
        <f t="shared" si="21"/>
        <v>0</v>
      </c>
      <c r="BL111" s="158" t="str">
        <f t="shared" si="22"/>
        <v>0</v>
      </c>
      <c r="BM111" s="158" t="str" cm="1">
        <f t="array" ref="BM111">IF(ISBLANK(AW111),"0",_xlfn.CEILING.MATH(AX111/الفرضيات!$H$3*(1+MAX(_xlfn.CHOOSECOLS(_xlfn._xlws.FILTER($I$4:$AT$335,$K$4:$K$335=AW111),36)))))</f>
        <v>0</v>
      </c>
      <c r="BN111" s="158" t="str" cm="1">
        <f t="array" ref="BN111">IF(ISBLANK(AW111),"0",_xlfn.CEILING.MATH(AY111/الفرضيات!$H$4*(1+MAX(_xlfn.CHOOSECOLS(_xlfn._xlws.FILTER($I$4:$AT$335,$K$4:$K$335=AW111),36)))))</f>
        <v>0</v>
      </c>
      <c r="BO111" s="158" t="str">
        <f>IF(ISBLANK(L111),"0",IF(S111&lt;2,"0",(U111*(R111-AG111)/الفرضيات!$H$2*(1+AR111))))</f>
        <v>0</v>
      </c>
      <c r="BP111" s="158" t="str">
        <f t="shared" si="23"/>
        <v>0</v>
      </c>
      <c r="BQ111" s="158" t="str">
        <f t="shared" si="24"/>
        <v>0</v>
      </c>
      <c r="BR111" s="158" t="str">
        <f t="shared" si="25"/>
        <v>0</v>
      </c>
      <c r="BS111" s="158" t="str">
        <f t="shared" si="26"/>
        <v>0</v>
      </c>
      <c r="BT111" s="158" t="str">
        <f t="shared" si="27"/>
        <v>0</v>
      </c>
      <c r="BU111" s="158" t="str" cm="1">
        <f t="array" ref="BU111">IF(ISBLANK(AW111),"0",IF($AZ111&lt;2,"0",_xlfn.CEILING.MATH(AX111/الفرضيات!$H$3*(1+MAX(_xlfn.CHOOSECOLS(_xlfn._xlws.FILTER($I$4:$AT$335,$K$4:$K$335=AW111),36))))))</f>
        <v>0</v>
      </c>
      <c r="BV111" s="158" t="str" cm="1">
        <f t="array" ref="BV111">IF(ISBLANK(AW111),"0",IF($AZ111&lt;2,"0",_xlfn.CEILING.MATH(AY111/الفرضيات!$H$4*(1+MAX(_xlfn.CHOOSECOLS(_xlfn._xlws.FILTER($I$4:$AT$335,$K$4:$K$335=AW111),36))))))</f>
        <v>0</v>
      </c>
      <c r="BW111" s="158" t="str">
        <f>IF(ISBLANK(L111),"0",IF(S111&lt;3,"0",(V111*(R111-AG111)/الفرضيات!$H$2*(1+AR111))))</f>
        <v>0</v>
      </c>
      <c r="BX111" s="158" t="str">
        <f t="shared" si="28"/>
        <v>0</v>
      </c>
      <c r="BY111" s="158" t="str">
        <f t="shared" si="29"/>
        <v>0</v>
      </c>
      <c r="BZ111" s="158" t="str">
        <f t="shared" si="30"/>
        <v>0</v>
      </c>
      <c r="CA111" s="158" t="str">
        <f t="shared" si="31"/>
        <v>0</v>
      </c>
      <c r="CB111" s="158" t="str">
        <f t="shared" si="32"/>
        <v>0</v>
      </c>
      <c r="CC111" s="158" t="str" cm="1">
        <f t="array" ref="CC111">IF(ISBLANK(AW111),"0",IF($AZ111&lt;3,"0",_xlfn.CEILING.MATH(AX111/الفرضيات!$H$3*(1+MAX(_xlfn.CHOOSECOLS(_xlfn._xlws.FILTER($I$4:$AT$335,$K$4:$K$335=AW111),36))))))</f>
        <v>0</v>
      </c>
      <c r="CD111" s="158" t="str" cm="1">
        <f t="array" ref="CD111">IF(ISBLANK(AW111),"0",IF($AZ111&lt;3,"0",_xlfn.CEILING.MATH(AY111/الفرضيات!$H$4*(1+MAX(_xlfn.CHOOSECOLS(_xlfn._xlws.FILTER($I$4:$AT$335,$K$4:$K$335=AW111),36))))))</f>
        <v>0</v>
      </c>
      <c r="CE111" s="158">
        <f>IFERROR(MAX(0,((BG111+BO111+BW111)*(1+AS111+AR111)+(BH111+BI111+BJ111+BL111+BP111+BQ111+BR111+BT111+BX111+BY111+BZ111+CB111)*(1+AS111))*(1+ VLOOKUP(AQ111,الفرضيات!$N$1:$O$11,2,0))-AH111),0)</f>
        <v>0</v>
      </c>
      <c r="CF111" s="158">
        <f t="shared" si="33"/>
        <v>0</v>
      </c>
      <c r="CG111" s="158" cm="1">
        <f t="array" ref="CG111">IFERROR(MAX(0,MAX(BM111,BU111,CC111)*(1+VLOOKUP(MAX(_xlfn.CHOOSECOLS(_xlfn._xlws.FILTER($I$4:$AT$335,$K$4:$K$335=AW111),35)),الفرضيات!$N$2:$O$11,2,0))-BA111),0)</f>
        <v>0</v>
      </c>
      <c r="CH111" s="158" cm="1">
        <f t="array" ref="CH111">IFERROR(MAX(0,MAX(BN111,BV111,CD111)*(1+VLOOKUP(MAX(_xlfn.CHOOSECOLS(_xlfn._xlws.FILTER($I$4:$AT$335,$K$4:$K$335=AW111),35)),الفرضيات!$N$2:$O$11,2,0))-BB111),0)</f>
        <v>0</v>
      </c>
    </row>
    <row r="112" spans="9:86" ht="24.75" thickBot="1" x14ac:dyDescent="0.3">
      <c r="I112" s="10"/>
      <c r="J112" s="10"/>
      <c r="K112" s="10"/>
      <c r="L112" s="10"/>
      <c r="M112" s="10"/>
      <c r="N112" s="10"/>
      <c r="O112" s="10"/>
      <c r="P112" s="10"/>
      <c r="Q112" s="10"/>
      <c r="R112" s="10"/>
      <c r="S112" s="10"/>
      <c r="T112" s="114"/>
      <c r="U112" s="114"/>
      <c r="V112" s="114"/>
      <c r="W112" s="10"/>
      <c r="X112" s="10"/>
      <c r="Y112" s="10"/>
      <c r="Z112" s="10"/>
      <c r="AA112" s="10"/>
      <c r="AB112" s="10"/>
      <c r="AC112" s="10"/>
      <c r="AD112" s="10"/>
      <c r="AE112" s="10"/>
      <c r="AF112" s="10"/>
      <c r="AG112" s="10"/>
      <c r="AH112" s="10"/>
      <c r="AI112" s="10"/>
      <c r="AJ112" s="10"/>
      <c r="AK112" s="10"/>
      <c r="AL112" s="10"/>
      <c r="AM112" s="10"/>
      <c r="AN112" s="10"/>
      <c r="AO112" s="10"/>
      <c r="AP112" s="10"/>
      <c r="AQ112" s="111" t="str">
        <f t="shared" si="17"/>
        <v/>
      </c>
      <c r="AR112" s="114" t="str">
        <f>IF(AQ112="","",(LOOKUP(SUM(N112:O112),الفرضيات!$R$2:$R$9, الفرضيات!$S$2:$S$9)))</f>
        <v/>
      </c>
      <c r="AS112" s="114" t="str">
        <f>IF(ISBLANK(L112),"",الفرضيات!$L$2)</f>
        <v/>
      </c>
      <c r="AT112" s="10"/>
      <c r="AU112" s="142"/>
      <c r="AV112" s="10"/>
      <c r="AW112" s="10"/>
      <c r="AX112" s="10"/>
      <c r="AY112" s="10"/>
      <c r="AZ112" s="10"/>
      <c r="BA112" s="10"/>
      <c r="BB112" s="10"/>
      <c r="BC112" s="10"/>
      <c r="BD112" s="10"/>
      <c r="BE112" s="10"/>
      <c r="BF112" s="144"/>
      <c r="BG112" s="158" t="str">
        <f>IF(ISBLANK(L112),"0",T112*(R112-AG112)/الفرضيات!$H$2*(1+AR112))</f>
        <v>0</v>
      </c>
      <c r="BH112" s="158" t="str">
        <f t="shared" si="18"/>
        <v>0</v>
      </c>
      <c r="BI112" s="158" t="str">
        <f t="shared" si="19"/>
        <v>0</v>
      </c>
      <c r="BJ112" s="158" t="str">
        <f t="shared" si="20"/>
        <v>0</v>
      </c>
      <c r="BK112" s="158" t="str">
        <f t="shared" si="21"/>
        <v>0</v>
      </c>
      <c r="BL112" s="158" t="str">
        <f t="shared" si="22"/>
        <v>0</v>
      </c>
      <c r="BM112" s="158" t="str" cm="1">
        <f t="array" ref="BM112">IF(ISBLANK(AW112),"0",_xlfn.CEILING.MATH(AX112/الفرضيات!$H$3*(1+MAX(_xlfn.CHOOSECOLS(_xlfn._xlws.FILTER($I$4:$AT$335,$K$4:$K$335=AW112),36)))))</f>
        <v>0</v>
      </c>
      <c r="BN112" s="158" t="str" cm="1">
        <f t="array" ref="BN112">IF(ISBLANK(AW112),"0",_xlfn.CEILING.MATH(AY112/الفرضيات!$H$4*(1+MAX(_xlfn.CHOOSECOLS(_xlfn._xlws.FILTER($I$4:$AT$335,$K$4:$K$335=AW112),36)))))</f>
        <v>0</v>
      </c>
      <c r="BO112" s="158" t="str">
        <f>IF(ISBLANK(L112),"0",IF(S112&lt;2,"0",(U112*(R112-AG112)/الفرضيات!$H$2*(1+AR112))))</f>
        <v>0</v>
      </c>
      <c r="BP112" s="158" t="str">
        <f t="shared" si="23"/>
        <v>0</v>
      </c>
      <c r="BQ112" s="158" t="str">
        <f t="shared" si="24"/>
        <v>0</v>
      </c>
      <c r="BR112" s="158" t="str">
        <f t="shared" si="25"/>
        <v>0</v>
      </c>
      <c r="BS112" s="158" t="str">
        <f t="shared" si="26"/>
        <v>0</v>
      </c>
      <c r="BT112" s="158" t="str">
        <f t="shared" si="27"/>
        <v>0</v>
      </c>
      <c r="BU112" s="158" t="str" cm="1">
        <f t="array" ref="BU112">IF(ISBLANK(AW112),"0",IF($AZ112&lt;2,"0",_xlfn.CEILING.MATH(AX112/الفرضيات!$H$3*(1+MAX(_xlfn.CHOOSECOLS(_xlfn._xlws.FILTER($I$4:$AT$335,$K$4:$K$335=AW112),36))))))</f>
        <v>0</v>
      </c>
      <c r="BV112" s="158" t="str" cm="1">
        <f t="array" ref="BV112">IF(ISBLANK(AW112),"0",IF($AZ112&lt;2,"0",_xlfn.CEILING.MATH(AY112/الفرضيات!$H$4*(1+MAX(_xlfn.CHOOSECOLS(_xlfn._xlws.FILTER($I$4:$AT$335,$K$4:$K$335=AW112),36))))))</f>
        <v>0</v>
      </c>
      <c r="BW112" s="158" t="str">
        <f>IF(ISBLANK(L112),"0",IF(S112&lt;3,"0",(V112*(R112-AG112)/الفرضيات!$H$2*(1+AR112))))</f>
        <v>0</v>
      </c>
      <c r="BX112" s="158" t="str">
        <f t="shared" si="28"/>
        <v>0</v>
      </c>
      <c r="BY112" s="158" t="str">
        <f t="shared" si="29"/>
        <v>0</v>
      </c>
      <c r="BZ112" s="158" t="str">
        <f t="shared" si="30"/>
        <v>0</v>
      </c>
      <c r="CA112" s="158" t="str">
        <f t="shared" si="31"/>
        <v>0</v>
      </c>
      <c r="CB112" s="158" t="str">
        <f t="shared" si="32"/>
        <v>0</v>
      </c>
      <c r="CC112" s="158" t="str" cm="1">
        <f t="array" ref="CC112">IF(ISBLANK(AW112),"0",IF($AZ112&lt;3,"0",_xlfn.CEILING.MATH(AX112/الفرضيات!$H$3*(1+MAX(_xlfn.CHOOSECOLS(_xlfn._xlws.FILTER($I$4:$AT$335,$K$4:$K$335=AW112),36))))))</f>
        <v>0</v>
      </c>
      <c r="CD112" s="158" t="str" cm="1">
        <f t="array" ref="CD112">IF(ISBLANK(AW112),"0",IF($AZ112&lt;3,"0",_xlfn.CEILING.MATH(AY112/الفرضيات!$H$4*(1+MAX(_xlfn.CHOOSECOLS(_xlfn._xlws.FILTER($I$4:$AT$335,$K$4:$K$335=AW112),36))))))</f>
        <v>0</v>
      </c>
      <c r="CE112" s="158">
        <f>IFERROR(MAX(0,((BG112+BO112+BW112)*(1+AS112+AR112)+(BH112+BI112+BJ112+BL112+BP112+BQ112+BR112+BT112+BX112+BY112+BZ112+CB112)*(1+AS112))*(1+ VLOOKUP(AQ112,الفرضيات!$N$1:$O$11,2,0))-AH112),0)</f>
        <v>0</v>
      </c>
      <c r="CF112" s="158">
        <f t="shared" si="33"/>
        <v>0</v>
      </c>
      <c r="CG112" s="158" cm="1">
        <f t="array" ref="CG112">IFERROR(MAX(0,MAX(BM112,BU112,CC112)*(1+VLOOKUP(MAX(_xlfn.CHOOSECOLS(_xlfn._xlws.FILTER($I$4:$AT$335,$K$4:$K$335=AW112),35)),الفرضيات!$N$2:$O$11,2,0))-BA112),0)</f>
        <v>0</v>
      </c>
      <c r="CH112" s="158" cm="1">
        <f t="array" ref="CH112">IFERROR(MAX(0,MAX(BN112,BV112,CD112)*(1+VLOOKUP(MAX(_xlfn.CHOOSECOLS(_xlfn._xlws.FILTER($I$4:$AT$335,$K$4:$K$335=AW112),35)),الفرضيات!$N$2:$O$11,2,0))-BB112),0)</f>
        <v>0</v>
      </c>
    </row>
    <row r="113" spans="9:86" ht="24.75" thickBot="1" x14ac:dyDescent="0.3">
      <c r="I113" s="10"/>
      <c r="J113" s="10"/>
      <c r="K113" s="10"/>
      <c r="L113" s="10"/>
      <c r="M113" s="10"/>
      <c r="N113" s="10"/>
      <c r="O113" s="10"/>
      <c r="P113" s="10"/>
      <c r="Q113" s="10"/>
      <c r="R113" s="10"/>
      <c r="S113" s="10"/>
      <c r="T113" s="114"/>
      <c r="U113" s="114"/>
      <c r="V113" s="114"/>
      <c r="W113" s="10"/>
      <c r="X113" s="10"/>
      <c r="Y113" s="10"/>
      <c r="Z113" s="10"/>
      <c r="AA113" s="10"/>
      <c r="AB113" s="10"/>
      <c r="AC113" s="10"/>
      <c r="AD113" s="10"/>
      <c r="AE113" s="10"/>
      <c r="AF113" s="10"/>
      <c r="AG113" s="10"/>
      <c r="AH113" s="10"/>
      <c r="AI113" s="10"/>
      <c r="AJ113" s="10"/>
      <c r="AK113" s="10"/>
      <c r="AL113" s="10"/>
      <c r="AM113" s="10"/>
      <c r="AN113" s="10"/>
      <c r="AO113" s="10"/>
      <c r="AP113" s="10"/>
      <c r="AQ113" s="111" t="str">
        <f t="shared" si="17"/>
        <v/>
      </c>
      <c r="AR113" s="114" t="str">
        <f>IF(AQ113="","",(LOOKUP(SUM(N113:O113),الفرضيات!$R$2:$R$9, الفرضيات!$S$2:$S$9)))</f>
        <v/>
      </c>
      <c r="AS113" s="114" t="str">
        <f>IF(ISBLANK(L113),"",الفرضيات!$L$2)</f>
        <v/>
      </c>
      <c r="AT113" s="10"/>
      <c r="AU113" s="142"/>
      <c r="AV113" s="10"/>
      <c r="AW113" s="10"/>
      <c r="AX113" s="10"/>
      <c r="AY113" s="10"/>
      <c r="AZ113" s="10"/>
      <c r="BA113" s="10"/>
      <c r="BB113" s="10"/>
      <c r="BC113" s="10"/>
      <c r="BD113" s="10"/>
      <c r="BE113" s="10"/>
      <c r="BF113" s="144"/>
      <c r="BG113" s="158" t="str">
        <f>IF(ISBLANK(L113),"0",T113*(R113-AG113)/الفرضيات!$H$2*(1+AR113))</f>
        <v>0</v>
      </c>
      <c r="BH113" s="158" t="str">
        <f t="shared" si="18"/>
        <v>0</v>
      </c>
      <c r="BI113" s="158" t="str">
        <f t="shared" si="19"/>
        <v>0</v>
      </c>
      <c r="BJ113" s="158" t="str">
        <f t="shared" si="20"/>
        <v>0</v>
      </c>
      <c r="BK113" s="158" t="str">
        <f t="shared" si="21"/>
        <v>0</v>
      </c>
      <c r="BL113" s="158" t="str">
        <f t="shared" si="22"/>
        <v>0</v>
      </c>
      <c r="BM113" s="158" t="str" cm="1">
        <f t="array" ref="BM113">IF(ISBLANK(AW113),"0",_xlfn.CEILING.MATH(AX113/الفرضيات!$H$3*(1+MAX(_xlfn.CHOOSECOLS(_xlfn._xlws.FILTER($I$4:$AT$335,$K$4:$K$335=AW113),36)))))</f>
        <v>0</v>
      </c>
      <c r="BN113" s="158" t="str" cm="1">
        <f t="array" ref="BN113">IF(ISBLANK(AW113),"0",_xlfn.CEILING.MATH(AY113/الفرضيات!$H$4*(1+MAX(_xlfn.CHOOSECOLS(_xlfn._xlws.FILTER($I$4:$AT$335,$K$4:$K$335=AW113),36)))))</f>
        <v>0</v>
      </c>
      <c r="BO113" s="158" t="str">
        <f>IF(ISBLANK(L113),"0",IF(S113&lt;2,"0",(U113*(R113-AG113)/الفرضيات!$H$2*(1+AR113))))</f>
        <v>0</v>
      </c>
      <c r="BP113" s="158" t="str">
        <f t="shared" si="23"/>
        <v>0</v>
      </c>
      <c r="BQ113" s="158" t="str">
        <f t="shared" si="24"/>
        <v>0</v>
      </c>
      <c r="BR113" s="158" t="str">
        <f t="shared" si="25"/>
        <v>0</v>
      </c>
      <c r="BS113" s="158" t="str">
        <f t="shared" si="26"/>
        <v>0</v>
      </c>
      <c r="BT113" s="158" t="str">
        <f t="shared" si="27"/>
        <v>0</v>
      </c>
      <c r="BU113" s="158" t="str" cm="1">
        <f t="array" ref="BU113">IF(ISBLANK(AW113),"0",IF($AZ113&lt;2,"0",_xlfn.CEILING.MATH(AX113/الفرضيات!$H$3*(1+MAX(_xlfn.CHOOSECOLS(_xlfn._xlws.FILTER($I$4:$AT$335,$K$4:$K$335=AW113),36))))))</f>
        <v>0</v>
      </c>
      <c r="BV113" s="158" t="str" cm="1">
        <f t="array" ref="BV113">IF(ISBLANK(AW113),"0",IF($AZ113&lt;2,"0",_xlfn.CEILING.MATH(AY113/الفرضيات!$H$4*(1+MAX(_xlfn.CHOOSECOLS(_xlfn._xlws.FILTER($I$4:$AT$335,$K$4:$K$335=AW113),36))))))</f>
        <v>0</v>
      </c>
      <c r="BW113" s="158" t="str">
        <f>IF(ISBLANK(L113),"0",IF(S113&lt;3,"0",(V113*(R113-AG113)/الفرضيات!$H$2*(1+AR113))))</f>
        <v>0</v>
      </c>
      <c r="BX113" s="158" t="str">
        <f t="shared" si="28"/>
        <v>0</v>
      </c>
      <c r="BY113" s="158" t="str">
        <f t="shared" si="29"/>
        <v>0</v>
      </c>
      <c r="BZ113" s="158" t="str">
        <f t="shared" si="30"/>
        <v>0</v>
      </c>
      <c r="CA113" s="158" t="str">
        <f t="shared" si="31"/>
        <v>0</v>
      </c>
      <c r="CB113" s="158" t="str">
        <f t="shared" si="32"/>
        <v>0</v>
      </c>
      <c r="CC113" s="158" t="str" cm="1">
        <f t="array" ref="CC113">IF(ISBLANK(AW113),"0",IF($AZ113&lt;3,"0",_xlfn.CEILING.MATH(AX113/الفرضيات!$H$3*(1+MAX(_xlfn.CHOOSECOLS(_xlfn._xlws.FILTER($I$4:$AT$335,$K$4:$K$335=AW113),36))))))</f>
        <v>0</v>
      </c>
      <c r="CD113" s="158" t="str" cm="1">
        <f t="array" ref="CD113">IF(ISBLANK(AW113),"0",IF($AZ113&lt;3,"0",_xlfn.CEILING.MATH(AY113/الفرضيات!$H$4*(1+MAX(_xlfn.CHOOSECOLS(_xlfn._xlws.FILTER($I$4:$AT$335,$K$4:$K$335=AW113),36))))))</f>
        <v>0</v>
      </c>
      <c r="CE113" s="158">
        <f>IFERROR(MAX(0,((BG113+BO113+BW113)*(1+AS113+AR113)+(BH113+BI113+BJ113+BL113+BP113+BQ113+BR113+BT113+BX113+BY113+BZ113+CB113)*(1+AS113))*(1+ VLOOKUP(AQ113,الفرضيات!$N$1:$O$11,2,0))-AH113),0)</f>
        <v>0</v>
      </c>
      <c r="CF113" s="158">
        <f t="shared" si="33"/>
        <v>0</v>
      </c>
      <c r="CG113" s="158" cm="1">
        <f t="array" ref="CG113">IFERROR(MAX(0,MAX(BM113,BU113,CC113)*(1+VLOOKUP(MAX(_xlfn.CHOOSECOLS(_xlfn._xlws.FILTER($I$4:$AT$335,$K$4:$K$335=AW113),35)),الفرضيات!$N$2:$O$11,2,0))-BA113),0)</f>
        <v>0</v>
      </c>
      <c r="CH113" s="158" cm="1">
        <f t="array" ref="CH113">IFERROR(MAX(0,MAX(BN113,BV113,CD113)*(1+VLOOKUP(MAX(_xlfn.CHOOSECOLS(_xlfn._xlws.FILTER($I$4:$AT$335,$K$4:$K$335=AW113),35)),الفرضيات!$N$2:$O$11,2,0))-BB113),0)</f>
        <v>0</v>
      </c>
    </row>
    <row r="114" spans="9:86" ht="24.75" thickBot="1" x14ac:dyDescent="0.3">
      <c r="I114" s="10"/>
      <c r="J114" s="10"/>
      <c r="K114" s="10"/>
      <c r="L114" s="10"/>
      <c r="M114" s="10"/>
      <c r="N114" s="10"/>
      <c r="O114" s="10"/>
      <c r="P114" s="10"/>
      <c r="Q114" s="10"/>
      <c r="R114" s="10"/>
      <c r="S114" s="10"/>
      <c r="T114" s="114"/>
      <c r="U114" s="114"/>
      <c r="V114" s="114"/>
      <c r="W114" s="10"/>
      <c r="X114" s="10"/>
      <c r="Y114" s="10"/>
      <c r="Z114" s="10"/>
      <c r="AA114" s="10"/>
      <c r="AB114" s="10"/>
      <c r="AC114" s="10"/>
      <c r="AD114" s="10"/>
      <c r="AE114" s="10"/>
      <c r="AF114" s="10"/>
      <c r="AG114" s="10"/>
      <c r="AH114" s="10"/>
      <c r="AI114" s="10"/>
      <c r="AJ114" s="10"/>
      <c r="AK114" s="10"/>
      <c r="AL114" s="10"/>
      <c r="AM114" s="10"/>
      <c r="AN114" s="10"/>
      <c r="AO114" s="10"/>
      <c r="AP114" s="10"/>
      <c r="AQ114" s="111" t="str">
        <f t="shared" si="17"/>
        <v/>
      </c>
      <c r="AR114" s="114" t="str">
        <f>IF(AQ114="","",(LOOKUP(SUM(N114:O114),الفرضيات!$R$2:$R$9, الفرضيات!$S$2:$S$9)))</f>
        <v/>
      </c>
      <c r="AS114" s="114" t="str">
        <f>IF(ISBLANK(L114),"",الفرضيات!$L$2)</f>
        <v/>
      </c>
      <c r="AT114" s="10"/>
      <c r="AU114" s="142"/>
      <c r="AV114" s="10"/>
      <c r="AW114" s="10"/>
      <c r="AX114" s="10"/>
      <c r="AY114" s="10"/>
      <c r="AZ114" s="10"/>
      <c r="BA114" s="10"/>
      <c r="BB114" s="10"/>
      <c r="BC114" s="10"/>
      <c r="BD114" s="10"/>
      <c r="BE114" s="10"/>
      <c r="BF114" s="144"/>
      <c r="BG114" s="158" t="str">
        <f>IF(ISBLANK(L114),"0",T114*(R114-AG114)/الفرضيات!$H$2*(1+AR114))</f>
        <v>0</v>
      </c>
      <c r="BH114" s="158" t="str">
        <f t="shared" si="18"/>
        <v>0</v>
      </c>
      <c r="BI114" s="158" t="str">
        <f t="shared" si="19"/>
        <v>0</v>
      </c>
      <c r="BJ114" s="158" t="str">
        <f t="shared" si="20"/>
        <v>0</v>
      </c>
      <c r="BK114" s="158" t="str">
        <f t="shared" si="21"/>
        <v>0</v>
      </c>
      <c r="BL114" s="158" t="str">
        <f t="shared" si="22"/>
        <v>0</v>
      </c>
      <c r="BM114" s="158" t="str" cm="1">
        <f t="array" ref="BM114">IF(ISBLANK(AW114),"0",_xlfn.CEILING.MATH(AX114/الفرضيات!$H$3*(1+MAX(_xlfn.CHOOSECOLS(_xlfn._xlws.FILTER($I$4:$AT$335,$K$4:$K$335=AW114),36)))))</f>
        <v>0</v>
      </c>
      <c r="BN114" s="158" t="str" cm="1">
        <f t="array" ref="BN114">IF(ISBLANK(AW114),"0",_xlfn.CEILING.MATH(AY114/الفرضيات!$H$4*(1+MAX(_xlfn.CHOOSECOLS(_xlfn._xlws.FILTER($I$4:$AT$335,$K$4:$K$335=AW114),36)))))</f>
        <v>0</v>
      </c>
      <c r="BO114" s="158" t="str">
        <f>IF(ISBLANK(L114),"0",IF(S114&lt;2,"0",(U114*(R114-AG114)/الفرضيات!$H$2*(1+AR114))))</f>
        <v>0</v>
      </c>
      <c r="BP114" s="158" t="str">
        <f t="shared" si="23"/>
        <v>0</v>
      </c>
      <c r="BQ114" s="158" t="str">
        <f t="shared" si="24"/>
        <v>0</v>
      </c>
      <c r="BR114" s="158" t="str">
        <f t="shared" si="25"/>
        <v>0</v>
      </c>
      <c r="BS114" s="158" t="str">
        <f t="shared" si="26"/>
        <v>0</v>
      </c>
      <c r="BT114" s="158" t="str">
        <f t="shared" si="27"/>
        <v>0</v>
      </c>
      <c r="BU114" s="158" t="str" cm="1">
        <f t="array" ref="BU114">IF(ISBLANK(AW114),"0",IF($AZ114&lt;2,"0",_xlfn.CEILING.MATH(AX114/الفرضيات!$H$3*(1+MAX(_xlfn.CHOOSECOLS(_xlfn._xlws.FILTER($I$4:$AT$335,$K$4:$K$335=AW114),36))))))</f>
        <v>0</v>
      </c>
      <c r="BV114" s="158" t="str" cm="1">
        <f t="array" ref="BV114">IF(ISBLANK(AW114),"0",IF($AZ114&lt;2,"0",_xlfn.CEILING.MATH(AY114/الفرضيات!$H$4*(1+MAX(_xlfn.CHOOSECOLS(_xlfn._xlws.FILTER($I$4:$AT$335,$K$4:$K$335=AW114),36))))))</f>
        <v>0</v>
      </c>
      <c r="BW114" s="158" t="str">
        <f>IF(ISBLANK(L114),"0",IF(S114&lt;3,"0",(V114*(R114-AG114)/الفرضيات!$H$2*(1+AR114))))</f>
        <v>0</v>
      </c>
      <c r="BX114" s="158" t="str">
        <f t="shared" si="28"/>
        <v>0</v>
      </c>
      <c r="BY114" s="158" t="str">
        <f t="shared" si="29"/>
        <v>0</v>
      </c>
      <c r="BZ114" s="158" t="str">
        <f t="shared" si="30"/>
        <v>0</v>
      </c>
      <c r="CA114" s="158" t="str">
        <f t="shared" si="31"/>
        <v>0</v>
      </c>
      <c r="CB114" s="158" t="str">
        <f t="shared" si="32"/>
        <v>0</v>
      </c>
      <c r="CC114" s="158" t="str" cm="1">
        <f t="array" ref="CC114">IF(ISBLANK(AW114),"0",IF($AZ114&lt;3,"0",_xlfn.CEILING.MATH(AX114/الفرضيات!$H$3*(1+MAX(_xlfn.CHOOSECOLS(_xlfn._xlws.FILTER($I$4:$AT$335,$K$4:$K$335=AW114),36))))))</f>
        <v>0</v>
      </c>
      <c r="CD114" s="158" t="str" cm="1">
        <f t="array" ref="CD114">IF(ISBLANK(AW114),"0",IF($AZ114&lt;3,"0",_xlfn.CEILING.MATH(AY114/الفرضيات!$H$4*(1+MAX(_xlfn.CHOOSECOLS(_xlfn._xlws.FILTER($I$4:$AT$335,$K$4:$K$335=AW114),36))))))</f>
        <v>0</v>
      </c>
      <c r="CE114" s="158">
        <f>IFERROR(MAX(0,((BG114+BO114+BW114)*(1+AS114+AR114)+(BH114+BI114+BJ114+BL114+BP114+BQ114+BR114+BT114+BX114+BY114+BZ114+CB114)*(1+AS114))*(1+ VLOOKUP(AQ114,الفرضيات!$N$1:$O$11,2,0))-AH114),0)</f>
        <v>0</v>
      </c>
      <c r="CF114" s="158">
        <f t="shared" si="33"/>
        <v>0</v>
      </c>
      <c r="CG114" s="158" cm="1">
        <f t="array" ref="CG114">IFERROR(MAX(0,MAX(BM114,BU114,CC114)*(1+VLOOKUP(MAX(_xlfn.CHOOSECOLS(_xlfn._xlws.FILTER($I$4:$AT$335,$K$4:$K$335=AW114),35)),الفرضيات!$N$2:$O$11,2,0))-BA114),0)</f>
        <v>0</v>
      </c>
      <c r="CH114" s="158" cm="1">
        <f t="array" ref="CH114">IFERROR(MAX(0,MAX(BN114,BV114,CD114)*(1+VLOOKUP(MAX(_xlfn.CHOOSECOLS(_xlfn._xlws.FILTER($I$4:$AT$335,$K$4:$K$335=AW114),35)),الفرضيات!$N$2:$O$11,2,0))-BB114),0)</f>
        <v>0</v>
      </c>
    </row>
    <row r="115" spans="9:86" ht="24.75" thickBot="1" x14ac:dyDescent="0.3">
      <c r="I115" s="10"/>
      <c r="J115" s="10"/>
      <c r="K115" s="10"/>
      <c r="L115" s="10"/>
      <c r="M115" s="10"/>
      <c r="N115" s="10"/>
      <c r="O115" s="10"/>
      <c r="P115" s="10"/>
      <c r="Q115" s="10"/>
      <c r="R115" s="10"/>
      <c r="S115" s="10"/>
      <c r="T115" s="114"/>
      <c r="U115" s="114"/>
      <c r="V115" s="114"/>
      <c r="W115" s="10"/>
      <c r="X115" s="10"/>
      <c r="Y115" s="10"/>
      <c r="Z115" s="10"/>
      <c r="AA115" s="10"/>
      <c r="AB115" s="10"/>
      <c r="AC115" s="10"/>
      <c r="AD115" s="10"/>
      <c r="AE115" s="10"/>
      <c r="AF115" s="10"/>
      <c r="AG115" s="10"/>
      <c r="AH115" s="10"/>
      <c r="AI115" s="10"/>
      <c r="AJ115" s="10"/>
      <c r="AK115" s="10"/>
      <c r="AL115" s="10"/>
      <c r="AM115" s="10"/>
      <c r="AN115" s="10"/>
      <c r="AO115" s="10"/>
      <c r="AP115" s="10"/>
      <c r="AQ115" s="111" t="str">
        <f t="shared" si="17"/>
        <v/>
      </c>
      <c r="AR115" s="114" t="str">
        <f>IF(AQ115="","",(LOOKUP(SUM(N115:O115),الفرضيات!$R$2:$R$9, الفرضيات!$S$2:$S$9)))</f>
        <v/>
      </c>
      <c r="AS115" s="114" t="str">
        <f>IF(ISBLANK(L115),"",الفرضيات!$L$2)</f>
        <v/>
      </c>
      <c r="AT115" s="10"/>
      <c r="AU115" s="142"/>
      <c r="AV115" s="10"/>
      <c r="AW115" s="10"/>
      <c r="AX115" s="10"/>
      <c r="AY115" s="10"/>
      <c r="AZ115" s="10"/>
      <c r="BA115" s="10"/>
      <c r="BB115" s="10"/>
      <c r="BC115" s="10"/>
      <c r="BD115" s="10"/>
      <c r="BE115" s="10"/>
      <c r="BF115" s="144"/>
      <c r="BG115" s="158" t="str">
        <f>IF(ISBLANK(L115),"0",T115*(R115-AG115)/الفرضيات!$H$2*(1+AR115))</f>
        <v>0</v>
      </c>
      <c r="BH115" s="158" t="str">
        <f t="shared" si="18"/>
        <v>0</v>
      </c>
      <c r="BI115" s="158" t="str">
        <f t="shared" si="19"/>
        <v>0</v>
      </c>
      <c r="BJ115" s="158" t="str">
        <f t="shared" si="20"/>
        <v>0</v>
      </c>
      <c r="BK115" s="158" t="str">
        <f t="shared" si="21"/>
        <v>0</v>
      </c>
      <c r="BL115" s="158" t="str">
        <f t="shared" si="22"/>
        <v>0</v>
      </c>
      <c r="BM115" s="158" t="str" cm="1">
        <f t="array" ref="BM115">IF(ISBLANK(AW115),"0",_xlfn.CEILING.MATH(AX115/الفرضيات!$H$3*(1+MAX(_xlfn.CHOOSECOLS(_xlfn._xlws.FILTER($I$4:$AT$335,$K$4:$K$335=AW115),36)))))</f>
        <v>0</v>
      </c>
      <c r="BN115" s="158" t="str" cm="1">
        <f t="array" ref="BN115">IF(ISBLANK(AW115),"0",_xlfn.CEILING.MATH(AY115/الفرضيات!$H$4*(1+MAX(_xlfn.CHOOSECOLS(_xlfn._xlws.FILTER($I$4:$AT$335,$K$4:$K$335=AW115),36)))))</f>
        <v>0</v>
      </c>
      <c r="BO115" s="158" t="str">
        <f>IF(ISBLANK(L115),"0",IF(S115&lt;2,"0",(U115*(R115-AG115)/الفرضيات!$H$2*(1+AR115))))</f>
        <v>0</v>
      </c>
      <c r="BP115" s="158" t="str">
        <f t="shared" si="23"/>
        <v>0</v>
      </c>
      <c r="BQ115" s="158" t="str">
        <f t="shared" si="24"/>
        <v>0</v>
      </c>
      <c r="BR115" s="158" t="str">
        <f t="shared" si="25"/>
        <v>0</v>
      </c>
      <c r="BS115" s="158" t="str">
        <f t="shared" si="26"/>
        <v>0</v>
      </c>
      <c r="BT115" s="158" t="str">
        <f t="shared" si="27"/>
        <v>0</v>
      </c>
      <c r="BU115" s="158" t="str" cm="1">
        <f t="array" ref="BU115">IF(ISBLANK(AW115),"0",IF($AZ115&lt;2,"0",_xlfn.CEILING.MATH(AX115/الفرضيات!$H$3*(1+MAX(_xlfn.CHOOSECOLS(_xlfn._xlws.FILTER($I$4:$AT$335,$K$4:$K$335=AW115),36))))))</f>
        <v>0</v>
      </c>
      <c r="BV115" s="158" t="str" cm="1">
        <f t="array" ref="BV115">IF(ISBLANK(AW115),"0",IF($AZ115&lt;2,"0",_xlfn.CEILING.MATH(AY115/الفرضيات!$H$4*(1+MAX(_xlfn.CHOOSECOLS(_xlfn._xlws.FILTER($I$4:$AT$335,$K$4:$K$335=AW115),36))))))</f>
        <v>0</v>
      </c>
      <c r="BW115" s="158" t="str">
        <f>IF(ISBLANK(L115),"0",IF(S115&lt;3,"0",(V115*(R115-AG115)/الفرضيات!$H$2*(1+AR115))))</f>
        <v>0</v>
      </c>
      <c r="BX115" s="158" t="str">
        <f t="shared" si="28"/>
        <v>0</v>
      </c>
      <c r="BY115" s="158" t="str">
        <f t="shared" si="29"/>
        <v>0</v>
      </c>
      <c r="BZ115" s="158" t="str">
        <f t="shared" si="30"/>
        <v>0</v>
      </c>
      <c r="CA115" s="158" t="str">
        <f t="shared" si="31"/>
        <v>0</v>
      </c>
      <c r="CB115" s="158" t="str">
        <f t="shared" si="32"/>
        <v>0</v>
      </c>
      <c r="CC115" s="158" t="str" cm="1">
        <f t="array" ref="CC115">IF(ISBLANK(AW115),"0",IF($AZ115&lt;3,"0",_xlfn.CEILING.MATH(AX115/الفرضيات!$H$3*(1+MAX(_xlfn.CHOOSECOLS(_xlfn._xlws.FILTER($I$4:$AT$335,$K$4:$K$335=AW115),36))))))</f>
        <v>0</v>
      </c>
      <c r="CD115" s="158" t="str" cm="1">
        <f t="array" ref="CD115">IF(ISBLANK(AW115),"0",IF($AZ115&lt;3,"0",_xlfn.CEILING.MATH(AY115/الفرضيات!$H$4*(1+MAX(_xlfn.CHOOSECOLS(_xlfn._xlws.FILTER($I$4:$AT$335,$K$4:$K$335=AW115),36))))))</f>
        <v>0</v>
      </c>
      <c r="CE115" s="158">
        <f>IFERROR(MAX(0,((BG115+BO115+BW115)*(1+AS115+AR115)+(BH115+BI115+BJ115+BL115+BP115+BQ115+BR115+BT115+BX115+BY115+BZ115+CB115)*(1+AS115))*(1+ VLOOKUP(AQ115,الفرضيات!$N$1:$O$11,2,0))-AH115),0)</f>
        <v>0</v>
      </c>
      <c r="CF115" s="158">
        <f t="shared" si="33"/>
        <v>0</v>
      </c>
      <c r="CG115" s="158" cm="1">
        <f t="array" ref="CG115">IFERROR(MAX(0,MAX(BM115,BU115,CC115)*(1+VLOOKUP(MAX(_xlfn.CHOOSECOLS(_xlfn._xlws.FILTER($I$4:$AT$335,$K$4:$K$335=AW115),35)),الفرضيات!$N$2:$O$11,2,0))-BA115),0)</f>
        <v>0</v>
      </c>
      <c r="CH115" s="158" cm="1">
        <f t="array" ref="CH115">IFERROR(MAX(0,MAX(BN115,BV115,CD115)*(1+VLOOKUP(MAX(_xlfn.CHOOSECOLS(_xlfn._xlws.FILTER($I$4:$AT$335,$K$4:$K$335=AW115),35)),الفرضيات!$N$2:$O$11,2,0))-BB115),0)</f>
        <v>0</v>
      </c>
    </row>
    <row r="116" spans="9:86" ht="24.75" thickBot="1" x14ac:dyDescent="0.3">
      <c r="I116" s="10"/>
      <c r="J116" s="10"/>
      <c r="K116" s="10"/>
      <c r="L116" s="10"/>
      <c r="M116" s="10"/>
      <c r="N116" s="10"/>
      <c r="O116" s="10"/>
      <c r="P116" s="10"/>
      <c r="Q116" s="10"/>
      <c r="R116" s="10"/>
      <c r="S116" s="10"/>
      <c r="T116" s="114"/>
      <c r="U116" s="114"/>
      <c r="V116" s="114"/>
      <c r="W116" s="10"/>
      <c r="X116" s="10"/>
      <c r="Y116" s="10"/>
      <c r="Z116" s="10"/>
      <c r="AA116" s="10"/>
      <c r="AB116" s="10"/>
      <c r="AC116" s="10"/>
      <c r="AD116" s="10"/>
      <c r="AE116" s="10"/>
      <c r="AF116" s="10"/>
      <c r="AG116" s="10"/>
      <c r="AH116" s="10"/>
      <c r="AI116" s="10"/>
      <c r="AJ116" s="10"/>
      <c r="AK116" s="10"/>
      <c r="AL116" s="10"/>
      <c r="AM116" s="10"/>
      <c r="AN116" s="10"/>
      <c r="AO116" s="10"/>
      <c r="AP116" s="10"/>
      <c r="AQ116" s="111" t="str">
        <f t="shared" si="17"/>
        <v/>
      </c>
      <c r="AR116" s="114" t="str">
        <f>IF(AQ116="","",(LOOKUP(SUM(N116:O116),الفرضيات!$R$2:$R$9, الفرضيات!$S$2:$S$9)))</f>
        <v/>
      </c>
      <c r="AS116" s="114" t="str">
        <f>IF(ISBLANK(L116),"",الفرضيات!$L$2)</f>
        <v/>
      </c>
      <c r="AT116" s="10"/>
      <c r="AU116" s="142"/>
      <c r="AV116" s="10"/>
      <c r="AW116" s="10"/>
      <c r="AX116" s="10"/>
      <c r="AY116" s="10"/>
      <c r="AZ116" s="10"/>
      <c r="BA116" s="10"/>
      <c r="BB116" s="10"/>
      <c r="BC116" s="10"/>
      <c r="BD116" s="10"/>
      <c r="BE116" s="10"/>
      <c r="BF116" s="144"/>
      <c r="BG116" s="158" t="str">
        <f>IF(ISBLANK(L116),"0",T116*(R116-AG116)/الفرضيات!$H$2*(1+AR116))</f>
        <v>0</v>
      </c>
      <c r="BH116" s="158" t="str">
        <f t="shared" si="18"/>
        <v>0</v>
      </c>
      <c r="BI116" s="158" t="str">
        <f t="shared" si="19"/>
        <v>0</v>
      </c>
      <c r="BJ116" s="158" t="str">
        <f t="shared" si="20"/>
        <v>0</v>
      </c>
      <c r="BK116" s="158" t="str">
        <f t="shared" si="21"/>
        <v>0</v>
      </c>
      <c r="BL116" s="158" t="str">
        <f t="shared" si="22"/>
        <v>0</v>
      </c>
      <c r="BM116" s="158" t="str" cm="1">
        <f t="array" ref="BM116">IF(ISBLANK(AW116),"0",_xlfn.CEILING.MATH(AX116/الفرضيات!$H$3*(1+MAX(_xlfn.CHOOSECOLS(_xlfn._xlws.FILTER($I$4:$AT$335,$K$4:$K$335=AW116),36)))))</f>
        <v>0</v>
      </c>
      <c r="BN116" s="158" t="str" cm="1">
        <f t="array" ref="BN116">IF(ISBLANK(AW116),"0",_xlfn.CEILING.MATH(AY116/الفرضيات!$H$4*(1+MAX(_xlfn.CHOOSECOLS(_xlfn._xlws.FILTER($I$4:$AT$335,$K$4:$K$335=AW116),36)))))</f>
        <v>0</v>
      </c>
      <c r="BO116" s="158" t="str">
        <f>IF(ISBLANK(L116),"0",IF(S116&lt;2,"0",(U116*(R116-AG116)/الفرضيات!$H$2*(1+AR116))))</f>
        <v>0</v>
      </c>
      <c r="BP116" s="158" t="str">
        <f t="shared" si="23"/>
        <v>0</v>
      </c>
      <c r="BQ116" s="158" t="str">
        <f t="shared" si="24"/>
        <v>0</v>
      </c>
      <c r="BR116" s="158" t="str">
        <f t="shared" si="25"/>
        <v>0</v>
      </c>
      <c r="BS116" s="158" t="str">
        <f t="shared" si="26"/>
        <v>0</v>
      </c>
      <c r="BT116" s="158" t="str">
        <f t="shared" si="27"/>
        <v>0</v>
      </c>
      <c r="BU116" s="158" t="str" cm="1">
        <f t="array" ref="BU116">IF(ISBLANK(AW116),"0",IF($AZ116&lt;2,"0",_xlfn.CEILING.MATH(AX116/الفرضيات!$H$3*(1+MAX(_xlfn.CHOOSECOLS(_xlfn._xlws.FILTER($I$4:$AT$335,$K$4:$K$335=AW116),36))))))</f>
        <v>0</v>
      </c>
      <c r="BV116" s="158" t="str" cm="1">
        <f t="array" ref="BV116">IF(ISBLANK(AW116),"0",IF($AZ116&lt;2,"0",_xlfn.CEILING.MATH(AY116/الفرضيات!$H$4*(1+MAX(_xlfn.CHOOSECOLS(_xlfn._xlws.FILTER($I$4:$AT$335,$K$4:$K$335=AW116),36))))))</f>
        <v>0</v>
      </c>
      <c r="BW116" s="158" t="str">
        <f>IF(ISBLANK(L116),"0",IF(S116&lt;3,"0",(V116*(R116-AG116)/الفرضيات!$H$2*(1+AR116))))</f>
        <v>0</v>
      </c>
      <c r="BX116" s="158" t="str">
        <f t="shared" si="28"/>
        <v>0</v>
      </c>
      <c r="BY116" s="158" t="str">
        <f t="shared" si="29"/>
        <v>0</v>
      </c>
      <c r="BZ116" s="158" t="str">
        <f t="shared" si="30"/>
        <v>0</v>
      </c>
      <c r="CA116" s="158" t="str">
        <f t="shared" si="31"/>
        <v>0</v>
      </c>
      <c r="CB116" s="158" t="str">
        <f t="shared" si="32"/>
        <v>0</v>
      </c>
      <c r="CC116" s="158" t="str" cm="1">
        <f t="array" ref="CC116">IF(ISBLANK(AW116),"0",IF($AZ116&lt;3,"0",_xlfn.CEILING.MATH(AX116/الفرضيات!$H$3*(1+MAX(_xlfn.CHOOSECOLS(_xlfn._xlws.FILTER($I$4:$AT$335,$K$4:$K$335=AW116),36))))))</f>
        <v>0</v>
      </c>
      <c r="CD116" s="158" t="str" cm="1">
        <f t="array" ref="CD116">IF(ISBLANK(AW116),"0",IF($AZ116&lt;3,"0",_xlfn.CEILING.MATH(AY116/الفرضيات!$H$4*(1+MAX(_xlfn.CHOOSECOLS(_xlfn._xlws.FILTER($I$4:$AT$335,$K$4:$K$335=AW116),36))))))</f>
        <v>0</v>
      </c>
      <c r="CE116" s="158">
        <f>IFERROR(MAX(0,((BG116+BO116+BW116)*(1+AS116+AR116)+(BH116+BI116+BJ116+BL116+BP116+BQ116+BR116+BT116+BX116+BY116+BZ116+CB116)*(1+AS116))*(1+ VLOOKUP(AQ116,الفرضيات!$N$1:$O$11,2,0))-AH116),0)</f>
        <v>0</v>
      </c>
      <c r="CF116" s="158">
        <f t="shared" si="33"/>
        <v>0</v>
      </c>
      <c r="CG116" s="158" cm="1">
        <f t="array" ref="CG116">IFERROR(MAX(0,MAX(BM116,BU116,CC116)*(1+VLOOKUP(MAX(_xlfn.CHOOSECOLS(_xlfn._xlws.FILTER($I$4:$AT$335,$K$4:$K$335=AW116),35)),الفرضيات!$N$2:$O$11,2,0))-BA116),0)</f>
        <v>0</v>
      </c>
      <c r="CH116" s="158" cm="1">
        <f t="array" ref="CH116">IFERROR(MAX(0,MAX(BN116,BV116,CD116)*(1+VLOOKUP(MAX(_xlfn.CHOOSECOLS(_xlfn._xlws.FILTER($I$4:$AT$335,$K$4:$K$335=AW116),35)),الفرضيات!$N$2:$O$11,2,0))-BB116),0)</f>
        <v>0</v>
      </c>
    </row>
    <row r="117" spans="9:86" ht="24.75" thickBot="1" x14ac:dyDescent="0.3">
      <c r="I117" s="10"/>
      <c r="J117" s="10"/>
      <c r="K117" s="10"/>
      <c r="L117" s="10"/>
      <c r="M117" s="10"/>
      <c r="N117" s="10"/>
      <c r="O117" s="10"/>
      <c r="P117" s="10"/>
      <c r="Q117" s="10"/>
      <c r="R117" s="10"/>
      <c r="S117" s="10"/>
      <c r="T117" s="114"/>
      <c r="U117" s="114"/>
      <c r="V117" s="114"/>
      <c r="W117" s="10"/>
      <c r="X117" s="10"/>
      <c r="Y117" s="10"/>
      <c r="Z117" s="10"/>
      <c r="AA117" s="10"/>
      <c r="AB117" s="10"/>
      <c r="AC117" s="10"/>
      <c r="AD117" s="10"/>
      <c r="AE117" s="10"/>
      <c r="AF117" s="10"/>
      <c r="AG117" s="10"/>
      <c r="AH117" s="10"/>
      <c r="AI117" s="10"/>
      <c r="AJ117" s="10"/>
      <c r="AK117" s="10"/>
      <c r="AL117" s="10"/>
      <c r="AM117" s="10"/>
      <c r="AN117" s="10"/>
      <c r="AO117" s="10"/>
      <c r="AP117" s="10"/>
      <c r="AQ117" s="111" t="str">
        <f t="shared" si="17"/>
        <v/>
      </c>
      <c r="AR117" s="114" t="str">
        <f>IF(AQ117="","",(LOOKUP(SUM(N117:O117),الفرضيات!$R$2:$R$9, الفرضيات!$S$2:$S$9)))</f>
        <v/>
      </c>
      <c r="AS117" s="114" t="str">
        <f>IF(ISBLANK(L117),"",الفرضيات!$L$2)</f>
        <v/>
      </c>
      <c r="AT117" s="10"/>
      <c r="AU117" s="142"/>
      <c r="AV117" s="10"/>
      <c r="AW117" s="10"/>
      <c r="AX117" s="10"/>
      <c r="AY117" s="10"/>
      <c r="AZ117" s="10"/>
      <c r="BA117" s="10"/>
      <c r="BB117" s="10"/>
      <c r="BC117" s="10"/>
      <c r="BD117" s="10"/>
      <c r="BE117" s="10"/>
      <c r="BF117" s="144"/>
      <c r="BG117" s="158" t="str">
        <f>IF(ISBLANK(L117),"0",T117*(R117-AG117)/الفرضيات!$H$2*(1+AR117))</f>
        <v>0</v>
      </c>
      <c r="BH117" s="158" t="str">
        <f t="shared" si="18"/>
        <v>0</v>
      </c>
      <c r="BI117" s="158" t="str">
        <f t="shared" si="19"/>
        <v>0</v>
      </c>
      <c r="BJ117" s="158" t="str">
        <f t="shared" si="20"/>
        <v>0</v>
      </c>
      <c r="BK117" s="158" t="str">
        <f t="shared" si="21"/>
        <v>0</v>
      </c>
      <c r="BL117" s="158" t="str">
        <f t="shared" si="22"/>
        <v>0</v>
      </c>
      <c r="BM117" s="158" t="str" cm="1">
        <f t="array" ref="BM117">IF(ISBLANK(AW117),"0",_xlfn.CEILING.MATH(AX117/الفرضيات!$H$3*(1+MAX(_xlfn.CHOOSECOLS(_xlfn._xlws.FILTER($I$4:$AT$335,$K$4:$K$335=AW117),36)))))</f>
        <v>0</v>
      </c>
      <c r="BN117" s="158" t="str" cm="1">
        <f t="array" ref="BN117">IF(ISBLANK(AW117),"0",_xlfn.CEILING.MATH(AY117/الفرضيات!$H$4*(1+MAX(_xlfn.CHOOSECOLS(_xlfn._xlws.FILTER($I$4:$AT$335,$K$4:$K$335=AW117),36)))))</f>
        <v>0</v>
      </c>
      <c r="BO117" s="158" t="str">
        <f>IF(ISBLANK(L117),"0",IF(S117&lt;2,"0",(U117*(R117-AG117)/الفرضيات!$H$2*(1+AR117))))</f>
        <v>0</v>
      </c>
      <c r="BP117" s="158" t="str">
        <f t="shared" si="23"/>
        <v>0</v>
      </c>
      <c r="BQ117" s="158" t="str">
        <f t="shared" si="24"/>
        <v>0</v>
      </c>
      <c r="BR117" s="158" t="str">
        <f t="shared" si="25"/>
        <v>0</v>
      </c>
      <c r="BS117" s="158" t="str">
        <f t="shared" si="26"/>
        <v>0</v>
      </c>
      <c r="BT117" s="158" t="str">
        <f t="shared" si="27"/>
        <v>0</v>
      </c>
      <c r="BU117" s="158" t="str" cm="1">
        <f t="array" ref="BU117">IF(ISBLANK(AW117),"0",IF($AZ117&lt;2,"0",_xlfn.CEILING.MATH(AX117/الفرضيات!$H$3*(1+MAX(_xlfn.CHOOSECOLS(_xlfn._xlws.FILTER($I$4:$AT$335,$K$4:$K$335=AW117),36))))))</f>
        <v>0</v>
      </c>
      <c r="BV117" s="158" t="str" cm="1">
        <f t="array" ref="BV117">IF(ISBLANK(AW117),"0",IF($AZ117&lt;2,"0",_xlfn.CEILING.MATH(AY117/الفرضيات!$H$4*(1+MAX(_xlfn.CHOOSECOLS(_xlfn._xlws.FILTER($I$4:$AT$335,$K$4:$K$335=AW117),36))))))</f>
        <v>0</v>
      </c>
      <c r="BW117" s="158" t="str">
        <f>IF(ISBLANK(L117),"0",IF(S117&lt;3,"0",(V117*(R117-AG117)/الفرضيات!$H$2*(1+AR117))))</f>
        <v>0</v>
      </c>
      <c r="BX117" s="158" t="str">
        <f t="shared" si="28"/>
        <v>0</v>
      </c>
      <c r="BY117" s="158" t="str">
        <f t="shared" si="29"/>
        <v>0</v>
      </c>
      <c r="BZ117" s="158" t="str">
        <f t="shared" si="30"/>
        <v>0</v>
      </c>
      <c r="CA117" s="158" t="str">
        <f t="shared" si="31"/>
        <v>0</v>
      </c>
      <c r="CB117" s="158" t="str">
        <f t="shared" si="32"/>
        <v>0</v>
      </c>
      <c r="CC117" s="158" t="str" cm="1">
        <f t="array" ref="CC117">IF(ISBLANK(AW117),"0",IF($AZ117&lt;3,"0",_xlfn.CEILING.MATH(AX117/الفرضيات!$H$3*(1+MAX(_xlfn.CHOOSECOLS(_xlfn._xlws.FILTER($I$4:$AT$335,$K$4:$K$335=AW117),36))))))</f>
        <v>0</v>
      </c>
      <c r="CD117" s="158" t="str" cm="1">
        <f t="array" ref="CD117">IF(ISBLANK(AW117),"0",IF($AZ117&lt;3,"0",_xlfn.CEILING.MATH(AY117/الفرضيات!$H$4*(1+MAX(_xlfn.CHOOSECOLS(_xlfn._xlws.FILTER($I$4:$AT$335,$K$4:$K$335=AW117),36))))))</f>
        <v>0</v>
      </c>
      <c r="CE117" s="158">
        <f>IFERROR(MAX(0,((BG117+BO117+BW117)*(1+AS117+AR117)+(BH117+BI117+BJ117+BL117+BP117+BQ117+BR117+BT117+BX117+BY117+BZ117+CB117)*(1+AS117))*(1+ VLOOKUP(AQ117,الفرضيات!$N$1:$O$11,2,0))-AH117),0)</f>
        <v>0</v>
      </c>
      <c r="CF117" s="158">
        <f t="shared" si="33"/>
        <v>0</v>
      </c>
      <c r="CG117" s="158" cm="1">
        <f t="array" ref="CG117">IFERROR(MAX(0,MAX(BM117,BU117,CC117)*(1+VLOOKUP(MAX(_xlfn.CHOOSECOLS(_xlfn._xlws.FILTER($I$4:$AT$335,$K$4:$K$335=AW117),35)),الفرضيات!$N$2:$O$11,2,0))-BA117),0)</f>
        <v>0</v>
      </c>
      <c r="CH117" s="158" cm="1">
        <f t="array" ref="CH117">IFERROR(MAX(0,MAX(BN117,BV117,CD117)*(1+VLOOKUP(MAX(_xlfn.CHOOSECOLS(_xlfn._xlws.FILTER($I$4:$AT$335,$K$4:$K$335=AW117),35)),الفرضيات!$N$2:$O$11,2,0))-BB117),0)</f>
        <v>0</v>
      </c>
    </row>
    <row r="118" spans="9:86" ht="24.75" thickBot="1" x14ac:dyDescent="0.3">
      <c r="I118" s="10"/>
      <c r="J118" s="10"/>
      <c r="K118" s="10"/>
      <c r="L118" s="10"/>
      <c r="M118" s="10"/>
      <c r="N118" s="10"/>
      <c r="O118" s="10"/>
      <c r="P118" s="10"/>
      <c r="Q118" s="10"/>
      <c r="R118" s="10"/>
      <c r="S118" s="10"/>
      <c r="T118" s="114"/>
      <c r="U118" s="114"/>
      <c r="V118" s="114"/>
      <c r="W118" s="10"/>
      <c r="X118" s="10"/>
      <c r="Y118" s="10"/>
      <c r="Z118" s="10"/>
      <c r="AA118" s="10"/>
      <c r="AB118" s="10"/>
      <c r="AC118" s="10"/>
      <c r="AD118" s="10"/>
      <c r="AE118" s="10"/>
      <c r="AF118" s="10"/>
      <c r="AG118" s="10"/>
      <c r="AH118" s="10"/>
      <c r="AI118" s="10"/>
      <c r="AJ118" s="10"/>
      <c r="AK118" s="10"/>
      <c r="AL118" s="10"/>
      <c r="AM118" s="10"/>
      <c r="AN118" s="10"/>
      <c r="AO118" s="10"/>
      <c r="AP118" s="10"/>
      <c r="AQ118" s="111" t="str">
        <f t="shared" si="17"/>
        <v/>
      </c>
      <c r="AR118" s="114" t="str">
        <f>IF(AQ118="","",(LOOKUP(SUM(N118:O118),الفرضيات!$R$2:$R$9, الفرضيات!$S$2:$S$9)))</f>
        <v/>
      </c>
      <c r="AS118" s="114" t="str">
        <f>IF(ISBLANK(L118),"",الفرضيات!$L$2)</f>
        <v/>
      </c>
      <c r="AT118" s="10"/>
      <c r="AU118" s="142"/>
      <c r="AV118" s="10"/>
      <c r="AW118" s="10"/>
      <c r="AX118" s="10"/>
      <c r="AY118" s="10"/>
      <c r="AZ118" s="10"/>
      <c r="BA118" s="10"/>
      <c r="BB118" s="10"/>
      <c r="BC118" s="10"/>
      <c r="BD118" s="10"/>
      <c r="BE118" s="10"/>
      <c r="BF118" s="144"/>
      <c r="BG118" s="158" t="str">
        <f>IF(ISBLANK(L118),"0",T118*(R118-AG118)/الفرضيات!$H$2*(1+AR118))</f>
        <v>0</v>
      </c>
      <c r="BH118" s="158" t="str">
        <f t="shared" si="18"/>
        <v>0</v>
      </c>
      <c r="BI118" s="158" t="str">
        <f t="shared" si="19"/>
        <v>0</v>
      </c>
      <c r="BJ118" s="158" t="str">
        <f t="shared" si="20"/>
        <v>0</v>
      </c>
      <c r="BK118" s="158" t="str">
        <f t="shared" si="21"/>
        <v>0</v>
      </c>
      <c r="BL118" s="158" t="str">
        <f t="shared" si="22"/>
        <v>0</v>
      </c>
      <c r="BM118" s="158" t="str" cm="1">
        <f t="array" ref="BM118">IF(ISBLANK(AW118),"0",_xlfn.CEILING.MATH(AX118/الفرضيات!$H$3*(1+MAX(_xlfn.CHOOSECOLS(_xlfn._xlws.FILTER($I$4:$AT$335,$K$4:$K$335=AW118),36)))))</f>
        <v>0</v>
      </c>
      <c r="BN118" s="158" t="str" cm="1">
        <f t="array" ref="BN118">IF(ISBLANK(AW118),"0",_xlfn.CEILING.MATH(AY118/الفرضيات!$H$4*(1+MAX(_xlfn.CHOOSECOLS(_xlfn._xlws.FILTER($I$4:$AT$335,$K$4:$K$335=AW118),36)))))</f>
        <v>0</v>
      </c>
      <c r="BO118" s="158" t="str">
        <f>IF(ISBLANK(L118),"0",IF(S118&lt;2,"0",(U118*(R118-AG118)/الفرضيات!$H$2*(1+AR118))))</f>
        <v>0</v>
      </c>
      <c r="BP118" s="158" t="str">
        <f t="shared" si="23"/>
        <v>0</v>
      </c>
      <c r="BQ118" s="158" t="str">
        <f t="shared" si="24"/>
        <v>0</v>
      </c>
      <c r="BR118" s="158" t="str">
        <f t="shared" si="25"/>
        <v>0</v>
      </c>
      <c r="BS118" s="158" t="str">
        <f t="shared" si="26"/>
        <v>0</v>
      </c>
      <c r="BT118" s="158" t="str">
        <f t="shared" si="27"/>
        <v>0</v>
      </c>
      <c r="BU118" s="158" t="str" cm="1">
        <f t="array" ref="BU118">IF(ISBLANK(AW118),"0",IF($AZ118&lt;2,"0",_xlfn.CEILING.MATH(AX118/الفرضيات!$H$3*(1+MAX(_xlfn.CHOOSECOLS(_xlfn._xlws.FILTER($I$4:$AT$335,$K$4:$K$335=AW118),36))))))</f>
        <v>0</v>
      </c>
      <c r="BV118" s="158" t="str" cm="1">
        <f t="array" ref="BV118">IF(ISBLANK(AW118),"0",IF($AZ118&lt;2,"0",_xlfn.CEILING.MATH(AY118/الفرضيات!$H$4*(1+MAX(_xlfn.CHOOSECOLS(_xlfn._xlws.FILTER($I$4:$AT$335,$K$4:$K$335=AW118),36))))))</f>
        <v>0</v>
      </c>
      <c r="BW118" s="158" t="str">
        <f>IF(ISBLANK(L118),"0",IF(S118&lt;3,"0",(V118*(R118-AG118)/الفرضيات!$H$2*(1+AR118))))</f>
        <v>0</v>
      </c>
      <c r="BX118" s="158" t="str">
        <f t="shared" si="28"/>
        <v>0</v>
      </c>
      <c r="BY118" s="158" t="str">
        <f t="shared" si="29"/>
        <v>0</v>
      </c>
      <c r="BZ118" s="158" t="str">
        <f t="shared" si="30"/>
        <v>0</v>
      </c>
      <c r="CA118" s="158" t="str">
        <f t="shared" si="31"/>
        <v>0</v>
      </c>
      <c r="CB118" s="158" t="str">
        <f t="shared" si="32"/>
        <v>0</v>
      </c>
      <c r="CC118" s="158" t="str" cm="1">
        <f t="array" ref="CC118">IF(ISBLANK(AW118),"0",IF($AZ118&lt;3,"0",_xlfn.CEILING.MATH(AX118/الفرضيات!$H$3*(1+MAX(_xlfn.CHOOSECOLS(_xlfn._xlws.FILTER($I$4:$AT$335,$K$4:$K$335=AW118),36))))))</f>
        <v>0</v>
      </c>
      <c r="CD118" s="158" t="str" cm="1">
        <f t="array" ref="CD118">IF(ISBLANK(AW118),"0",IF($AZ118&lt;3,"0",_xlfn.CEILING.MATH(AY118/الفرضيات!$H$4*(1+MAX(_xlfn.CHOOSECOLS(_xlfn._xlws.FILTER($I$4:$AT$335,$K$4:$K$335=AW118),36))))))</f>
        <v>0</v>
      </c>
      <c r="CE118" s="158">
        <f>IFERROR(MAX(0,((BG118+BO118+BW118)*(1+AS118+AR118)+(BH118+BI118+BJ118+BL118+BP118+BQ118+BR118+BT118+BX118+BY118+BZ118+CB118)*(1+AS118))*(1+ VLOOKUP(AQ118,الفرضيات!$N$1:$O$11,2,0))-AH118),0)</f>
        <v>0</v>
      </c>
      <c r="CF118" s="158">
        <f t="shared" si="33"/>
        <v>0</v>
      </c>
      <c r="CG118" s="158" cm="1">
        <f t="array" ref="CG118">IFERROR(MAX(0,MAX(BM118,BU118,CC118)*(1+VLOOKUP(MAX(_xlfn.CHOOSECOLS(_xlfn._xlws.FILTER($I$4:$AT$335,$K$4:$K$335=AW118),35)),الفرضيات!$N$2:$O$11,2,0))-BA118),0)</f>
        <v>0</v>
      </c>
      <c r="CH118" s="158" cm="1">
        <f t="array" ref="CH118">IFERROR(MAX(0,MAX(BN118,BV118,CD118)*(1+VLOOKUP(MAX(_xlfn.CHOOSECOLS(_xlfn._xlws.FILTER($I$4:$AT$335,$K$4:$K$335=AW118),35)),الفرضيات!$N$2:$O$11,2,0))-BB118),0)</f>
        <v>0</v>
      </c>
    </row>
    <row r="119" spans="9:86" ht="24.75" thickBot="1" x14ac:dyDescent="0.3">
      <c r="I119" s="10"/>
      <c r="J119" s="10"/>
      <c r="K119" s="10"/>
      <c r="L119" s="10"/>
      <c r="M119" s="10"/>
      <c r="N119" s="10"/>
      <c r="O119" s="10"/>
      <c r="P119" s="10"/>
      <c r="Q119" s="10"/>
      <c r="R119" s="10"/>
      <c r="S119" s="10"/>
      <c r="T119" s="114"/>
      <c r="U119" s="114"/>
      <c r="V119" s="114"/>
      <c r="W119" s="10"/>
      <c r="X119" s="10"/>
      <c r="Y119" s="10"/>
      <c r="Z119" s="10"/>
      <c r="AA119" s="10"/>
      <c r="AB119" s="10"/>
      <c r="AC119" s="10"/>
      <c r="AD119" s="10"/>
      <c r="AE119" s="10"/>
      <c r="AF119" s="10"/>
      <c r="AG119" s="10"/>
      <c r="AH119" s="10"/>
      <c r="AI119" s="10"/>
      <c r="AJ119" s="10"/>
      <c r="AK119" s="10"/>
      <c r="AL119" s="10"/>
      <c r="AM119" s="10"/>
      <c r="AN119" s="10"/>
      <c r="AO119" s="10"/>
      <c r="AP119" s="10"/>
      <c r="AQ119" s="111" t="str">
        <f t="shared" si="17"/>
        <v/>
      </c>
      <c r="AR119" s="114" t="str">
        <f>IF(AQ119="","",(LOOKUP(SUM(N119:O119),الفرضيات!$R$2:$R$9, الفرضيات!$S$2:$S$9)))</f>
        <v/>
      </c>
      <c r="AS119" s="114" t="str">
        <f>IF(ISBLANK(L119),"",الفرضيات!$L$2)</f>
        <v/>
      </c>
      <c r="AT119" s="10"/>
      <c r="AU119" s="142"/>
      <c r="AV119" s="10"/>
      <c r="AW119" s="10"/>
      <c r="AX119" s="10"/>
      <c r="AY119" s="10"/>
      <c r="AZ119" s="10"/>
      <c r="BA119" s="10"/>
      <c r="BB119" s="10"/>
      <c r="BC119" s="10"/>
      <c r="BD119" s="10"/>
      <c r="BE119" s="10"/>
      <c r="BF119" s="144"/>
      <c r="BG119" s="158" t="str">
        <f>IF(ISBLANK(L119),"0",T119*(R119-AG119)/الفرضيات!$H$2*(1+AR119))</f>
        <v>0</v>
      </c>
      <c r="BH119" s="158" t="str">
        <f t="shared" si="18"/>
        <v>0</v>
      </c>
      <c r="BI119" s="158" t="str">
        <f t="shared" si="19"/>
        <v>0</v>
      </c>
      <c r="BJ119" s="158" t="str">
        <f t="shared" si="20"/>
        <v>0</v>
      </c>
      <c r="BK119" s="158" t="str">
        <f t="shared" si="21"/>
        <v>0</v>
      </c>
      <c r="BL119" s="158" t="str">
        <f t="shared" si="22"/>
        <v>0</v>
      </c>
      <c r="BM119" s="158" t="str" cm="1">
        <f t="array" ref="BM119">IF(ISBLANK(AW119),"0",_xlfn.CEILING.MATH(AX119/الفرضيات!$H$3*(1+MAX(_xlfn.CHOOSECOLS(_xlfn._xlws.FILTER($I$4:$AT$335,$K$4:$K$335=AW119),36)))))</f>
        <v>0</v>
      </c>
      <c r="BN119" s="158" t="str" cm="1">
        <f t="array" ref="BN119">IF(ISBLANK(AW119),"0",_xlfn.CEILING.MATH(AY119/الفرضيات!$H$4*(1+MAX(_xlfn.CHOOSECOLS(_xlfn._xlws.FILTER($I$4:$AT$335,$K$4:$K$335=AW119),36)))))</f>
        <v>0</v>
      </c>
      <c r="BO119" s="158" t="str">
        <f>IF(ISBLANK(L119),"0",IF(S119&lt;2,"0",(U119*(R119-AG119)/الفرضيات!$H$2*(1+AR119))))</f>
        <v>0</v>
      </c>
      <c r="BP119" s="158" t="str">
        <f t="shared" si="23"/>
        <v>0</v>
      </c>
      <c r="BQ119" s="158" t="str">
        <f t="shared" si="24"/>
        <v>0</v>
      </c>
      <c r="BR119" s="158" t="str">
        <f t="shared" si="25"/>
        <v>0</v>
      </c>
      <c r="BS119" s="158" t="str">
        <f t="shared" si="26"/>
        <v>0</v>
      </c>
      <c r="BT119" s="158" t="str">
        <f t="shared" si="27"/>
        <v>0</v>
      </c>
      <c r="BU119" s="158" t="str" cm="1">
        <f t="array" ref="BU119">IF(ISBLANK(AW119),"0",IF($AZ119&lt;2,"0",_xlfn.CEILING.MATH(AX119/الفرضيات!$H$3*(1+MAX(_xlfn.CHOOSECOLS(_xlfn._xlws.FILTER($I$4:$AT$335,$K$4:$K$335=AW119),36))))))</f>
        <v>0</v>
      </c>
      <c r="BV119" s="158" t="str" cm="1">
        <f t="array" ref="BV119">IF(ISBLANK(AW119),"0",IF($AZ119&lt;2,"0",_xlfn.CEILING.MATH(AY119/الفرضيات!$H$4*(1+MAX(_xlfn.CHOOSECOLS(_xlfn._xlws.FILTER($I$4:$AT$335,$K$4:$K$335=AW119),36))))))</f>
        <v>0</v>
      </c>
      <c r="BW119" s="158" t="str">
        <f>IF(ISBLANK(L119),"0",IF(S119&lt;3,"0",(V119*(R119-AG119)/الفرضيات!$H$2*(1+AR119))))</f>
        <v>0</v>
      </c>
      <c r="BX119" s="158" t="str">
        <f t="shared" si="28"/>
        <v>0</v>
      </c>
      <c r="BY119" s="158" t="str">
        <f t="shared" si="29"/>
        <v>0</v>
      </c>
      <c r="BZ119" s="158" t="str">
        <f t="shared" si="30"/>
        <v>0</v>
      </c>
      <c r="CA119" s="158" t="str">
        <f t="shared" si="31"/>
        <v>0</v>
      </c>
      <c r="CB119" s="158" t="str">
        <f t="shared" si="32"/>
        <v>0</v>
      </c>
      <c r="CC119" s="158" t="str" cm="1">
        <f t="array" ref="CC119">IF(ISBLANK(AW119),"0",IF($AZ119&lt;3,"0",_xlfn.CEILING.MATH(AX119/الفرضيات!$H$3*(1+MAX(_xlfn.CHOOSECOLS(_xlfn._xlws.FILTER($I$4:$AT$335,$K$4:$K$335=AW119),36))))))</f>
        <v>0</v>
      </c>
      <c r="CD119" s="158" t="str" cm="1">
        <f t="array" ref="CD119">IF(ISBLANK(AW119),"0",IF($AZ119&lt;3,"0",_xlfn.CEILING.MATH(AY119/الفرضيات!$H$4*(1+MAX(_xlfn.CHOOSECOLS(_xlfn._xlws.FILTER($I$4:$AT$335,$K$4:$K$335=AW119),36))))))</f>
        <v>0</v>
      </c>
      <c r="CE119" s="158">
        <f>IFERROR(MAX(0,((BG119+BO119+BW119)*(1+AS119+AR119)+(BH119+BI119+BJ119+BL119+BP119+BQ119+BR119+BT119+BX119+BY119+BZ119+CB119)*(1+AS119))*(1+ VLOOKUP(AQ119,الفرضيات!$N$1:$O$11,2,0))-AH119),0)</f>
        <v>0</v>
      </c>
      <c r="CF119" s="158">
        <f t="shared" si="33"/>
        <v>0</v>
      </c>
      <c r="CG119" s="158" cm="1">
        <f t="array" ref="CG119">IFERROR(MAX(0,MAX(BM119,BU119,CC119)*(1+VLOOKUP(MAX(_xlfn.CHOOSECOLS(_xlfn._xlws.FILTER($I$4:$AT$335,$K$4:$K$335=AW119),35)),الفرضيات!$N$2:$O$11,2,0))-BA119),0)</f>
        <v>0</v>
      </c>
      <c r="CH119" s="158" cm="1">
        <f t="array" ref="CH119">IFERROR(MAX(0,MAX(BN119,BV119,CD119)*(1+VLOOKUP(MAX(_xlfn.CHOOSECOLS(_xlfn._xlws.FILTER($I$4:$AT$335,$K$4:$K$335=AW119),35)),الفرضيات!$N$2:$O$11,2,0))-BB119),0)</f>
        <v>0</v>
      </c>
    </row>
    <row r="120" spans="9:86" ht="24.75" thickBot="1" x14ac:dyDescent="0.3">
      <c r="I120" s="10"/>
      <c r="J120" s="10"/>
      <c r="K120" s="10"/>
      <c r="L120" s="10"/>
      <c r="M120" s="10"/>
      <c r="N120" s="10"/>
      <c r="O120" s="10"/>
      <c r="P120" s="10"/>
      <c r="Q120" s="10"/>
      <c r="R120" s="10"/>
      <c r="S120" s="10"/>
      <c r="T120" s="114"/>
      <c r="U120" s="114"/>
      <c r="V120" s="114"/>
      <c r="W120" s="10"/>
      <c r="X120" s="10"/>
      <c r="Y120" s="10"/>
      <c r="Z120" s="10"/>
      <c r="AA120" s="10"/>
      <c r="AB120" s="10"/>
      <c r="AC120" s="10"/>
      <c r="AD120" s="10"/>
      <c r="AE120" s="10"/>
      <c r="AF120" s="10"/>
      <c r="AG120" s="10"/>
      <c r="AH120" s="10"/>
      <c r="AI120" s="10"/>
      <c r="AJ120" s="10"/>
      <c r="AK120" s="10"/>
      <c r="AL120" s="10"/>
      <c r="AM120" s="10"/>
      <c r="AN120" s="10"/>
      <c r="AO120" s="10"/>
      <c r="AP120" s="10"/>
      <c r="AQ120" s="111" t="str">
        <f t="shared" si="17"/>
        <v/>
      </c>
      <c r="AR120" s="114" t="str">
        <f>IF(AQ120="","",(LOOKUP(SUM(N120:O120),الفرضيات!$R$2:$R$9, الفرضيات!$S$2:$S$9)))</f>
        <v/>
      </c>
      <c r="AS120" s="114" t="str">
        <f>IF(ISBLANK(L120),"",الفرضيات!$L$2)</f>
        <v/>
      </c>
      <c r="AT120" s="10"/>
      <c r="AU120" s="142"/>
      <c r="AV120" s="10"/>
      <c r="AW120" s="10"/>
      <c r="AX120" s="10"/>
      <c r="AY120" s="10"/>
      <c r="AZ120" s="10"/>
      <c r="BA120" s="10"/>
      <c r="BB120" s="10"/>
      <c r="BC120" s="10"/>
      <c r="BD120" s="10"/>
      <c r="BE120" s="10"/>
      <c r="BF120" s="144"/>
      <c r="BG120" s="158" t="str">
        <f>IF(ISBLANK(L120),"0",T120*(R120-AG120)/الفرضيات!$H$2*(1+AR120))</f>
        <v>0</v>
      </c>
      <c r="BH120" s="158" t="str">
        <f t="shared" si="18"/>
        <v>0</v>
      </c>
      <c r="BI120" s="158" t="str">
        <f t="shared" si="19"/>
        <v>0</v>
      </c>
      <c r="BJ120" s="158" t="str">
        <f t="shared" si="20"/>
        <v>0</v>
      </c>
      <c r="BK120" s="158" t="str">
        <f t="shared" si="21"/>
        <v>0</v>
      </c>
      <c r="BL120" s="158" t="str">
        <f t="shared" si="22"/>
        <v>0</v>
      </c>
      <c r="BM120" s="158" t="str" cm="1">
        <f t="array" ref="BM120">IF(ISBLANK(AW120),"0",_xlfn.CEILING.MATH(AX120/الفرضيات!$H$3*(1+MAX(_xlfn.CHOOSECOLS(_xlfn._xlws.FILTER($I$4:$AT$335,$K$4:$K$335=AW120),36)))))</f>
        <v>0</v>
      </c>
      <c r="BN120" s="158" t="str" cm="1">
        <f t="array" ref="BN120">IF(ISBLANK(AW120),"0",_xlfn.CEILING.MATH(AY120/الفرضيات!$H$4*(1+MAX(_xlfn.CHOOSECOLS(_xlfn._xlws.FILTER($I$4:$AT$335,$K$4:$K$335=AW120),36)))))</f>
        <v>0</v>
      </c>
      <c r="BO120" s="158" t="str">
        <f>IF(ISBLANK(L120),"0",IF(S120&lt;2,"0",(U120*(R120-AG120)/الفرضيات!$H$2*(1+AR120))))</f>
        <v>0</v>
      </c>
      <c r="BP120" s="158" t="str">
        <f t="shared" si="23"/>
        <v>0</v>
      </c>
      <c r="BQ120" s="158" t="str">
        <f t="shared" si="24"/>
        <v>0</v>
      </c>
      <c r="BR120" s="158" t="str">
        <f t="shared" si="25"/>
        <v>0</v>
      </c>
      <c r="BS120" s="158" t="str">
        <f t="shared" si="26"/>
        <v>0</v>
      </c>
      <c r="BT120" s="158" t="str">
        <f t="shared" si="27"/>
        <v>0</v>
      </c>
      <c r="BU120" s="158" t="str" cm="1">
        <f t="array" ref="BU120">IF(ISBLANK(AW120),"0",IF($AZ120&lt;2,"0",_xlfn.CEILING.MATH(AX120/الفرضيات!$H$3*(1+MAX(_xlfn.CHOOSECOLS(_xlfn._xlws.FILTER($I$4:$AT$335,$K$4:$K$335=AW120),36))))))</f>
        <v>0</v>
      </c>
      <c r="BV120" s="158" t="str" cm="1">
        <f t="array" ref="BV120">IF(ISBLANK(AW120),"0",IF($AZ120&lt;2,"0",_xlfn.CEILING.MATH(AY120/الفرضيات!$H$4*(1+MAX(_xlfn.CHOOSECOLS(_xlfn._xlws.FILTER($I$4:$AT$335,$K$4:$K$335=AW120),36))))))</f>
        <v>0</v>
      </c>
      <c r="BW120" s="158" t="str">
        <f>IF(ISBLANK(L120),"0",IF(S120&lt;3,"0",(V120*(R120-AG120)/الفرضيات!$H$2*(1+AR120))))</f>
        <v>0</v>
      </c>
      <c r="BX120" s="158" t="str">
        <f t="shared" si="28"/>
        <v>0</v>
      </c>
      <c r="BY120" s="158" t="str">
        <f t="shared" si="29"/>
        <v>0</v>
      </c>
      <c r="BZ120" s="158" t="str">
        <f t="shared" si="30"/>
        <v>0</v>
      </c>
      <c r="CA120" s="158" t="str">
        <f t="shared" si="31"/>
        <v>0</v>
      </c>
      <c r="CB120" s="158" t="str">
        <f t="shared" si="32"/>
        <v>0</v>
      </c>
      <c r="CC120" s="158" t="str" cm="1">
        <f t="array" ref="CC120">IF(ISBLANK(AW120),"0",IF($AZ120&lt;3,"0",_xlfn.CEILING.MATH(AX120/الفرضيات!$H$3*(1+MAX(_xlfn.CHOOSECOLS(_xlfn._xlws.FILTER($I$4:$AT$335,$K$4:$K$335=AW120),36))))))</f>
        <v>0</v>
      </c>
      <c r="CD120" s="158" t="str" cm="1">
        <f t="array" ref="CD120">IF(ISBLANK(AW120),"0",IF($AZ120&lt;3,"0",_xlfn.CEILING.MATH(AY120/الفرضيات!$H$4*(1+MAX(_xlfn.CHOOSECOLS(_xlfn._xlws.FILTER($I$4:$AT$335,$K$4:$K$335=AW120),36))))))</f>
        <v>0</v>
      </c>
      <c r="CE120" s="158">
        <f>IFERROR(MAX(0,((BG120+BO120+BW120)*(1+AS120+AR120)+(BH120+BI120+BJ120+BL120+BP120+BQ120+BR120+BT120+BX120+BY120+BZ120+CB120)*(1+AS120))*(1+ VLOOKUP(AQ120,الفرضيات!$N$1:$O$11,2,0))-AH120),0)</f>
        <v>0</v>
      </c>
      <c r="CF120" s="158">
        <f t="shared" si="33"/>
        <v>0</v>
      </c>
      <c r="CG120" s="158" cm="1">
        <f t="array" ref="CG120">IFERROR(MAX(0,MAX(BM120,BU120,CC120)*(1+VLOOKUP(MAX(_xlfn.CHOOSECOLS(_xlfn._xlws.FILTER($I$4:$AT$335,$K$4:$K$335=AW120),35)),الفرضيات!$N$2:$O$11,2,0))-BA120),0)</f>
        <v>0</v>
      </c>
      <c r="CH120" s="158" cm="1">
        <f t="array" ref="CH120">IFERROR(MAX(0,MAX(BN120,BV120,CD120)*(1+VLOOKUP(MAX(_xlfn.CHOOSECOLS(_xlfn._xlws.FILTER($I$4:$AT$335,$K$4:$K$335=AW120),35)),الفرضيات!$N$2:$O$11,2,0))-BB120),0)</f>
        <v>0</v>
      </c>
    </row>
    <row r="121" spans="9:86" ht="24.75" thickBot="1" x14ac:dyDescent="0.3">
      <c r="I121" s="10"/>
      <c r="J121" s="10"/>
      <c r="K121" s="10"/>
      <c r="L121" s="10"/>
      <c r="M121" s="10"/>
      <c r="N121" s="10"/>
      <c r="O121" s="10"/>
      <c r="P121" s="10"/>
      <c r="Q121" s="10"/>
      <c r="R121" s="10"/>
      <c r="S121" s="10"/>
      <c r="T121" s="114"/>
      <c r="U121" s="114"/>
      <c r="V121" s="114"/>
      <c r="W121" s="10"/>
      <c r="X121" s="10"/>
      <c r="Y121" s="10"/>
      <c r="Z121" s="10"/>
      <c r="AA121" s="10"/>
      <c r="AB121" s="10"/>
      <c r="AC121" s="10"/>
      <c r="AD121" s="10"/>
      <c r="AE121" s="10"/>
      <c r="AF121" s="10"/>
      <c r="AG121" s="10"/>
      <c r="AH121" s="10"/>
      <c r="AI121" s="10"/>
      <c r="AJ121" s="10"/>
      <c r="AK121" s="10"/>
      <c r="AL121" s="10"/>
      <c r="AM121" s="10"/>
      <c r="AN121" s="10"/>
      <c r="AO121" s="10"/>
      <c r="AP121" s="10"/>
      <c r="AQ121" s="111" t="str">
        <f t="shared" si="17"/>
        <v/>
      </c>
      <c r="AR121" s="114" t="str">
        <f>IF(AQ121="","",(LOOKUP(SUM(N121:O121),الفرضيات!$R$2:$R$9, الفرضيات!$S$2:$S$9)))</f>
        <v/>
      </c>
      <c r="AS121" s="114" t="str">
        <f>IF(ISBLANK(L121),"",الفرضيات!$L$2)</f>
        <v/>
      </c>
      <c r="AT121" s="10"/>
      <c r="AU121" s="142"/>
      <c r="AV121" s="10"/>
      <c r="AW121" s="10"/>
      <c r="AX121" s="10"/>
      <c r="AY121" s="10"/>
      <c r="AZ121" s="10"/>
      <c r="BA121" s="10"/>
      <c r="BB121" s="10"/>
      <c r="BC121" s="10"/>
      <c r="BD121" s="10"/>
      <c r="BE121" s="10"/>
      <c r="BF121" s="144"/>
      <c r="BG121" s="158" t="str">
        <f>IF(ISBLANK(L121),"0",T121*(R121-AG121)/الفرضيات!$H$2*(1+AR121))</f>
        <v>0</v>
      </c>
      <c r="BH121" s="158" t="str">
        <f t="shared" si="18"/>
        <v>0</v>
      </c>
      <c r="BI121" s="158" t="str">
        <f t="shared" si="19"/>
        <v>0</v>
      </c>
      <c r="BJ121" s="158" t="str">
        <f t="shared" si="20"/>
        <v>0</v>
      </c>
      <c r="BK121" s="158" t="str">
        <f t="shared" si="21"/>
        <v>0</v>
      </c>
      <c r="BL121" s="158" t="str">
        <f t="shared" si="22"/>
        <v>0</v>
      </c>
      <c r="BM121" s="158" t="str" cm="1">
        <f t="array" ref="BM121">IF(ISBLANK(AW121),"0",_xlfn.CEILING.MATH(AX121/الفرضيات!$H$3*(1+MAX(_xlfn.CHOOSECOLS(_xlfn._xlws.FILTER($I$4:$AT$335,$K$4:$K$335=AW121),36)))))</f>
        <v>0</v>
      </c>
      <c r="BN121" s="158" t="str" cm="1">
        <f t="array" ref="BN121">IF(ISBLANK(AW121),"0",_xlfn.CEILING.MATH(AY121/الفرضيات!$H$4*(1+MAX(_xlfn.CHOOSECOLS(_xlfn._xlws.FILTER($I$4:$AT$335,$K$4:$K$335=AW121),36)))))</f>
        <v>0</v>
      </c>
      <c r="BO121" s="158" t="str">
        <f>IF(ISBLANK(L121),"0",IF(S121&lt;2,"0",(U121*(R121-AG121)/الفرضيات!$H$2*(1+AR121))))</f>
        <v>0</v>
      </c>
      <c r="BP121" s="158" t="str">
        <f t="shared" si="23"/>
        <v>0</v>
      </c>
      <c r="BQ121" s="158" t="str">
        <f t="shared" si="24"/>
        <v>0</v>
      </c>
      <c r="BR121" s="158" t="str">
        <f t="shared" si="25"/>
        <v>0</v>
      </c>
      <c r="BS121" s="158" t="str">
        <f t="shared" si="26"/>
        <v>0</v>
      </c>
      <c r="BT121" s="158" t="str">
        <f t="shared" si="27"/>
        <v>0</v>
      </c>
      <c r="BU121" s="158" t="str" cm="1">
        <f t="array" ref="BU121">IF(ISBLANK(AW121),"0",IF($AZ121&lt;2,"0",_xlfn.CEILING.MATH(AX121/الفرضيات!$H$3*(1+MAX(_xlfn.CHOOSECOLS(_xlfn._xlws.FILTER($I$4:$AT$335,$K$4:$K$335=AW121),36))))))</f>
        <v>0</v>
      </c>
      <c r="BV121" s="158" t="str" cm="1">
        <f t="array" ref="BV121">IF(ISBLANK(AW121),"0",IF($AZ121&lt;2,"0",_xlfn.CEILING.MATH(AY121/الفرضيات!$H$4*(1+MAX(_xlfn.CHOOSECOLS(_xlfn._xlws.FILTER($I$4:$AT$335,$K$4:$K$335=AW121),36))))))</f>
        <v>0</v>
      </c>
      <c r="BW121" s="158" t="str">
        <f>IF(ISBLANK(L121),"0",IF(S121&lt;3,"0",(V121*(R121-AG121)/الفرضيات!$H$2*(1+AR121))))</f>
        <v>0</v>
      </c>
      <c r="BX121" s="158" t="str">
        <f t="shared" si="28"/>
        <v>0</v>
      </c>
      <c r="BY121" s="158" t="str">
        <f t="shared" si="29"/>
        <v>0</v>
      </c>
      <c r="BZ121" s="158" t="str">
        <f t="shared" si="30"/>
        <v>0</v>
      </c>
      <c r="CA121" s="158" t="str">
        <f t="shared" si="31"/>
        <v>0</v>
      </c>
      <c r="CB121" s="158" t="str">
        <f t="shared" si="32"/>
        <v>0</v>
      </c>
      <c r="CC121" s="158" t="str" cm="1">
        <f t="array" ref="CC121">IF(ISBLANK(AW121),"0",IF($AZ121&lt;3,"0",_xlfn.CEILING.MATH(AX121/الفرضيات!$H$3*(1+MAX(_xlfn.CHOOSECOLS(_xlfn._xlws.FILTER($I$4:$AT$335,$K$4:$K$335=AW121),36))))))</f>
        <v>0</v>
      </c>
      <c r="CD121" s="158" t="str" cm="1">
        <f t="array" ref="CD121">IF(ISBLANK(AW121),"0",IF($AZ121&lt;3,"0",_xlfn.CEILING.MATH(AY121/الفرضيات!$H$4*(1+MAX(_xlfn.CHOOSECOLS(_xlfn._xlws.FILTER($I$4:$AT$335,$K$4:$K$335=AW121),36))))))</f>
        <v>0</v>
      </c>
      <c r="CE121" s="158">
        <f>IFERROR(MAX(0,((BG121+BO121+BW121)*(1+AS121+AR121)+(BH121+BI121+BJ121+BL121+BP121+BQ121+BR121+BT121+BX121+BY121+BZ121+CB121)*(1+AS121))*(1+ VLOOKUP(AQ121,الفرضيات!$N$1:$O$11,2,0))-AH121),0)</f>
        <v>0</v>
      </c>
      <c r="CF121" s="158">
        <f t="shared" si="33"/>
        <v>0</v>
      </c>
      <c r="CG121" s="158" cm="1">
        <f t="array" ref="CG121">IFERROR(MAX(0,MAX(BM121,BU121,CC121)*(1+VLOOKUP(MAX(_xlfn.CHOOSECOLS(_xlfn._xlws.FILTER($I$4:$AT$335,$K$4:$K$335=AW121),35)),الفرضيات!$N$2:$O$11,2,0))-BA121),0)</f>
        <v>0</v>
      </c>
      <c r="CH121" s="158" cm="1">
        <f t="array" ref="CH121">IFERROR(MAX(0,MAX(BN121,BV121,CD121)*(1+VLOOKUP(MAX(_xlfn.CHOOSECOLS(_xlfn._xlws.FILTER($I$4:$AT$335,$K$4:$K$335=AW121),35)),الفرضيات!$N$2:$O$11,2,0))-BB121),0)</f>
        <v>0</v>
      </c>
    </row>
    <row r="122" spans="9:86" ht="24.75" thickBot="1" x14ac:dyDescent="0.3">
      <c r="I122" s="10"/>
      <c r="J122" s="10"/>
      <c r="K122" s="10"/>
      <c r="L122" s="10"/>
      <c r="M122" s="10"/>
      <c r="N122" s="10"/>
      <c r="O122" s="10"/>
      <c r="P122" s="10"/>
      <c r="Q122" s="10"/>
      <c r="R122" s="10"/>
      <c r="S122" s="10"/>
      <c r="T122" s="114"/>
      <c r="U122" s="114"/>
      <c r="V122" s="114"/>
      <c r="W122" s="10"/>
      <c r="X122" s="10"/>
      <c r="Y122" s="10"/>
      <c r="Z122" s="10"/>
      <c r="AA122" s="10"/>
      <c r="AB122" s="10"/>
      <c r="AC122" s="10"/>
      <c r="AD122" s="10"/>
      <c r="AE122" s="10"/>
      <c r="AF122" s="10"/>
      <c r="AG122" s="10"/>
      <c r="AH122" s="10"/>
      <c r="AI122" s="10"/>
      <c r="AJ122" s="10"/>
      <c r="AK122" s="10"/>
      <c r="AL122" s="10"/>
      <c r="AM122" s="10"/>
      <c r="AN122" s="10"/>
      <c r="AO122" s="10"/>
      <c r="AP122" s="10"/>
      <c r="AQ122" s="111" t="str">
        <f t="shared" si="17"/>
        <v/>
      </c>
      <c r="AR122" s="114" t="str">
        <f>IF(AQ122="","",(LOOKUP(SUM(N122:O122),الفرضيات!$R$2:$R$9, الفرضيات!$S$2:$S$9)))</f>
        <v/>
      </c>
      <c r="AS122" s="114" t="str">
        <f>IF(ISBLANK(L122),"",الفرضيات!$L$2)</f>
        <v/>
      </c>
      <c r="AT122" s="10"/>
      <c r="AU122" s="142"/>
      <c r="AV122" s="10"/>
      <c r="AW122" s="10"/>
      <c r="AX122" s="10"/>
      <c r="AY122" s="10"/>
      <c r="AZ122" s="10"/>
      <c r="BA122" s="10"/>
      <c r="BB122" s="10"/>
      <c r="BC122" s="10"/>
      <c r="BD122" s="10"/>
      <c r="BE122" s="10"/>
      <c r="BF122" s="144"/>
      <c r="BG122" s="158" t="str">
        <f>IF(ISBLANK(L122),"0",T122*(R122-AG122)/الفرضيات!$H$2*(1+AR122))</f>
        <v>0</v>
      </c>
      <c r="BH122" s="158" t="str">
        <f t="shared" si="18"/>
        <v>0</v>
      </c>
      <c r="BI122" s="158" t="str">
        <f t="shared" si="19"/>
        <v>0</v>
      </c>
      <c r="BJ122" s="158" t="str">
        <f t="shared" si="20"/>
        <v>0</v>
      </c>
      <c r="BK122" s="158" t="str">
        <f t="shared" si="21"/>
        <v>0</v>
      </c>
      <c r="BL122" s="158" t="str">
        <f t="shared" si="22"/>
        <v>0</v>
      </c>
      <c r="BM122" s="158" t="str" cm="1">
        <f t="array" ref="BM122">IF(ISBLANK(AW122),"0",_xlfn.CEILING.MATH(AX122/الفرضيات!$H$3*(1+MAX(_xlfn.CHOOSECOLS(_xlfn._xlws.FILTER($I$4:$AT$335,$K$4:$K$335=AW122),36)))))</f>
        <v>0</v>
      </c>
      <c r="BN122" s="158" t="str" cm="1">
        <f t="array" ref="BN122">IF(ISBLANK(AW122),"0",_xlfn.CEILING.MATH(AY122/الفرضيات!$H$4*(1+MAX(_xlfn.CHOOSECOLS(_xlfn._xlws.FILTER($I$4:$AT$335,$K$4:$K$335=AW122),36)))))</f>
        <v>0</v>
      </c>
      <c r="BO122" s="158" t="str">
        <f>IF(ISBLANK(L122),"0",IF(S122&lt;2,"0",(U122*(R122-AG122)/الفرضيات!$H$2*(1+AR122))))</f>
        <v>0</v>
      </c>
      <c r="BP122" s="158" t="str">
        <f t="shared" si="23"/>
        <v>0</v>
      </c>
      <c r="BQ122" s="158" t="str">
        <f t="shared" si="24"/>
        <v>0</v>
      </c>
      <c r="BR122" s="158" t="str">
        <f t="shared" si="25"/>
        <v>0</v>
      </c>
      <c r="BS122" s="158" t="str">
        <f t="shared" si="26"/>
        <v>0</v>
      </c>
      <c r="BT122" s="158" t="str">
        <f t="shared" si="27"/>
        <v>0</v>
      </c>
      <c r="BU122" s="158" t="str" cm="1">
        <f t="array" ref="BU122">IF(ISBLANK(AW122),"0",IF($AZ122&lt;2,"0",_xlfn.CEILING.MATH(AX122/الفرضيات!$H$3*(1+MAX(_xlfn.CHOOSECOLS(_xlfn._xlws.FILTER($I$4:$AT$335,$K$4:$K$335=AW122),36))))))</f>
        <v>0</v>
      </c>
      <c r="BV122" s="158" t="str" cm="1">
        <f t="array" ref="BV122">IF(ISBLANK(AW122),"0",IF($AZ122&lt;2,"0",_xlfn.CEILING.MATH(AY122/الفرضيات!$H$4*(1+MAX(_xlfn.CHOOSECOLS(_xlfn._xlws.FILTER($I$4:$AT$335,$K$4:$K$335=AW122),36))))))</f>
        <v>0</v>
      </c>
      <c r="BW122" s="158" t="str">
        <f>IF(ISBLANK(L122),"0",IF(S122&lt;3,"0",(V122*(R122-AG122)/الفرضيات!$H$2*(1+AR122))))</f>
        <v>0</v>
      </c>
      <c r="BX122" s="158" t="str">
        <f t="shared" si="28"/>
        <v>0</v>
      </c>
      <c r="BY122" s="158" t="str">
        <f t="shared" si="29"/>
        <v>0</v>
      </c>
      <c r="BZ122" s="158" t="str">
        <f t="shared" si="30"/>
        <v>0</v>
      </c>
      <c r="CA122" s="158" t="str">
        <f t="shared" si="31"/>
        <v>0</v>
      </c>
      <c r="CB122" s="158" t="str">
        <f t="shared" si="32"/>
        <v>0</v>
      </c>
      <c r="CC122" s="158" t="str" cm="1">
        <f t="array" ref="CC122">IF(ISBLANK(AW122),"0",IF($AZ122&lt;3,"0",_xlfn.CEILING.MATH(AX122/الفرضيات!$H$3*(1+MAX(_xlfn.CHOOSECOLS(_xlfn._xlws.FILTER($I$4:$AT$335,$K$4:$K$335=AW122),36))))))</f>
        <v>0</v>
      </c>
      <c r="CD122" s="158" t="str" cm="1">
        <f t="array" ref="CD122">IF(ISBLANK(AW122),"0",IF($AZ122&lt;3,"0",_xlfn.CEILING.MATH(AY122/الفرضيات!$H$4*(1+MAX(_xlfn.CHOOSECOLS(_xlfn._xlws.FILTER($I$4:$AT$335,$K$4:$K$335=AW122),36))))))</f>
        <v>0</v>
      </c>
      <c r="CE122" s="158">
        <f>IFERROR(MAX(0,((BG122+BO122+BW122)*(1+AS122+AR122)+(BH122+BI122+BJ122+BL122+BP122+BQ122+BR122+BT122+BX122+BY122+BZ122+CB122)*(1+AS122))*(1+ VLOOKUP(AQ122,الفرضيات!$N$1:$O$11,2,0))-AH122),0)</f>
        <v>0</v>
      </c>
      <c r="CF122" s="158">
        <f t="shared" si="33"/>
        <v>0</v>
      </c>
      <c r="CG122" s="158" cm="1">
        <f t="array" ref="CG122">IFERROR(MAX(0,MAX(BM122,BU122,CC122)*(1+VLOOKUP(MAX(_xlfn.CHOOSECOLS(_xlfn._xlws.FILTER($I$4:$AT$335,$K$4:$K$335=AW122),35)),الفرضيات!$N$2:$O$11,2,0))-BA122),0)</f>
        <v>0</v>
      </c>
      <c r="CH122" s="158" cm="1">
        <f t="array" ref="CH122">IFERROR(MAX(0,MAX(BN122,BV122,CD122)*(1+VLOOKUP(MAX(_xlfn.CHOOSECOLS(_xlfn._xlws.FILTER($I$4:$AT$335,$K$4:$K$335=AW122),35)),الفرضيات!$N$2:$O$11,2,0))-BB122),0)</f>
        <v>0</v>
      </c>
    </row>
    <row r="123" spans="9:86" ht="24.75" thickBot="1" x14ac:dyDescent="0.3">
      <c r="I123" s="10"/>
      <c r="J123" s="10"/>
      <c r="K123" s="10"/>
      <c r="L123" s="10"/>
      <c r="M123" s="10"/>
      <c r="N123" s="10"/>
      <c r="O123" s="10"/>
      <c r="P123" s="10"/>
      <c r="Q123" s="10"/>
      <c r="R123" s="10"/>
      <c r="S123" s="10"/>
      <c r="T123" s="114"/>
      <c r="U123" s="114"/>
      <c r="V123" s="114"/>
      <c r="W123" s="10"/>
      <c r="X123" s="10"/>
      <c r="Y123" s="10"/>
      <c r="Z123" s="10"/>
      <c r="AA123" s="10"/>
      <c r="AB123" s="10"/>
      <c r="AC123" s="10"/>
      <c r="AD123" s="10"/>
      <c r="AE123" s="10"/>
      <c r="AF123" s="10"/>
      <c r="AG123" s="10"/>
      <c r="AH123" s="10"/>
      <c r="AI123" s="10"/>
      <c r="AJ123" s="10"/>
      <c r="AK123" s="10"/>
      <c r="AL123" s="10"/>
      <c r="AM123" s="10"/>
      <c r="AN123" s="10"/>
      <c r="AO123" s="10"/>
      <c r="AP123" s="10"/>
      <c r="AQ123" s="111" t="str">
        <f t="shared" si="17"/>
        <v/>
      </c>
      <c r="AR123" s="114" t="str">
        <f>IF(AQ123="","",(LOOKUP(SUM(N123:O123),الفرضيات!$R$2:$R$9, الفرضيات!$S$2:$S$9)))</f>
        <v/>
      </c>
      <c r="AS123" s="114" t="str">
        <f>IF(ISBLANK(L123),"",الفرضيات!$L$2)</f>
        <v/>
      </c>
      <c r="AT123" s="10"/>
      <c r="AU123" s="142"/>
      <c r="AV123" s="10"/>
      <c r="AW123" s="10"/>
      <c r="AX123" s="10"/>
      <c r="AY123" s="10"/>
      <c r="AZ123" s="10"/>
      <c r="BA123" s="10"/>
      <c r="BB123" s="10"/>
      <c r="BC123" s="10"/>
      <c r="BD123" s="10"/>
      <c r="BE123" s="10"/>
      <c r="BF123" s="144"/>
      <c r="BG123" s="158" t="str">
        <f>IF(ISBLANK(L123),"0",T123*(R123-AG123)/الفرضيات!$H$2*(1+AR123))</f>
        <v>0</v>
      </c>
      <c r="BH123" s="158" t="str">
        <f t="shared" si="18"/>
        <v>0</v>
      </c>
      <c r="BI123" s="158" t="str">
        <f t="shared" si="19"/>
        <v>0</v>
      </c>
      <c r="BJ123" s="158" t="str">
        <f t="shared" si="20"/>
        <v>0</v>
      </c>
      <c r="BK123" s="158" t="str">
        <f t="shared" si="21"/>
        <v>0</v>
      </c>
      <c r="BL123" s="158" t="str">
        <f t="shared" si="22"/>
        <v>0</v>
      </c>
      <c r="BM123" s="158" t="str" cm="1">
        <f t="array" ref="BM123">IF(ISBLANK(AW123),"0",_xlfn.CEILING.MATH(AX123/الفرضيات!$H$3*(1+MAX(_xlfn.CHOOSECOLS(_xlfn._xlws.FILTER($I$4:$AT$335,$K$4:$K$335=AW123),36)))))</f>
        <v>0</v>
      </c>
      <c r="BN123" s="158" t="str" cm="1">
        <f t="array" ref="BN123">IF(ISBLANK(AW123),"0",_xlfn.CEILING.MATH(AY123/الفرضيات!$H$4*(1+MAX(_xlfn.CHOOSECOLS(_xlfn._xlws.FILTER($I$4:$AT$335,$K$4:$K$335=AW123),36)))))</f>
        <v>0</v>
      </c>
      <c r="BO123" s="158" t="str">
        <f>IF(ISBLANK(L123),"0",IF(S123&lt;2,"0",(U123*(R123-AG123)/الفرضيات!$H$2*(1+AR123))))</f>
        <v>0</v>
      </c>
      <c r="BP123" s="158" t="str">
        <f t="shared" si="23"/>
        <v>0</v>
      </c>
      <c r="BQ123" s="158" t="str">
        <f t="shared" si="24"/>
        <v>0</v>
      </c>
      <c r="BR123" s="158" t="str">
        <f t="shared" si="25"/>
        <v>0</v>
      </c>
      <c r="BS123" s="158" t="str">
        <f t="shared" si="26"/>
        <v>0</v>
      </c>
      <c r="BT123" s="158" t="str">
        <f t="shared" si="27"/>
        <v>0</v>
      </c>
      <c r="BU123" s="158" t="str" cm="1">
        <f t="array" ref="BU123">IF(ISBLANK(AW123),"0",IF($AZ123&lt;2,"0",_xlfn.CEILING.MATH(AX123/الفرضيات!$H$3*(1+MAX(_xlfn.CHOOSECOLS(_xlfn._xlws.FILTER($I$4:$AT$335,$K$4:$K$335=AW123),36))))))</f>
        <v>0</v>
      </c>
      <c r="BV123" s="158" t="str" cm="1">
        <f t="array" ref="BV123">IF(ISBLANK(AW123),"0",IF($AZ123&lt;2,"0",_xlfn.CEILING.MATH(AY123/الفرضيات!$H$4*(1+MAX(_xlfn.CHOOSECOLS(_xlfn._xlws.FILTER($I$4:$AT$335,$K$4:$K$335=AW123),36))))))</f>
        <v>0</v>
      </c>
      <c r="BW123" s="158" t="str">
        <f>IF(ISBLANK(L123),"0",IF(S123&lt;3,"0",(V123*(R123-AG123)/الفرضيات!$H$2*(1+AR123))))</f>
        <v>0</v>
      </c>
      <c r="BX123" s="158" t="str">
        <f t="shared" si="28"/>
        <v>0</v>
      </c>
      <c r="BY123" s="158" t="str">
        <f t="shared" si="29"/>
        <v>0</v>
      </c>
      <c r="BZ123" s="158" t="str">
        <f t="shared" si="30"/>
        <v>0</v>
      </c>
      <c r="CA123" s="158" t="str">
        <f t="shared" si="31"/>
        <v>0</v>
      </c>
      <c r="CB123" s="158" t="str">
        <f t="shared" si="32"/>
        <v>0</v>
      </c>
      <c r="CC123" s="158" t="str" cm="1">
        <f t="array" ref="CC123">IF(ISBLANK(AW123),"0",IF($AZ123&lt;3,"0",_xlfn.CEILING.MATH(AX123/الفرضيات!$H$3*(1+MAX(_xlfn.CHOOSECOLS(_xlfn._xlws.FILTER($I$4:$AT$335,$K$4:$K$335=AW123),36))))))</f>
        <v>0</v>
      </c>
      <c r="CD123" s="158" t="str" cm="1">
        <f t="array" ref="CD123">IF(ISBLANK(AW123),"0",IF($AZ123&lt;3,"0",_xlfn.CEILING.MATH(AY123/الفرضيات!$H$4*(1+MAX(_xlfn.CHOOSECOLS(_xlfn._xlws.FILTER($I$4:$AT$335,$K$4:$K$335=AW123),36))))))</f>
        <v>0</v>
      </c>
      <c r="CE123" s="158">
        <f>IFERROR(MAX(0,((BG123+BO123+BW123)*(1+AS123+AR123)+(BH123+BI123+BJ123+BL123+BP123+BQ123+BR123+BT123+BX123+BY123+BZ123+CB123)*(1+AS123))*(1+ VLOOKUP(AQ123,الفرضيات!$N$1:$O$11,2,0))-AH123),0)</f>
        <v>0</v>
      </c>
      <c r="CF123" s="158">
        <f t="shared" si="33"/>
        <v>0</v>
      </c>
      <c r="CG123" s="158" cm="1">
        <f t="array" ref="CG123">IFERROR(MAX(0,MAX(BM123,BU123,CC123)*(1+VLOOKUP(MAX(_xlfn.CHOOSECOLS(_xlfn._xlws.FILTER($I$4:$AT$335,$K$4:$K$335=AW123),35)),الفرضيات!$N$2:$O$11,2,0))-BA123),0)</f>
        <v>0</v>
      </c>
      <c r="CH123" s="158" cm="1">
        <f t="array" ref="CH123">IFERROR(MAX(0,MAX(BN123,BV123,CD123)*(1+VLOOKUP(MAX(_xlfn.CHOOSECOLS(_xlfn._xlws.FILTER($I$4:$AT$335,$K$4:$K$335=AW123),35)),الفرضيات!$N$2:$O$11,2,0))-BB123),0)</f>
        <v>0</v>
      </c>
    </row>
    <row r="124" spans="9:86" ht="24.75" thickBot="1" x14ac:dyDescent="0.3">
      <c r="I124" s="10"/>
      <c r="J124" s="10"/>
      <c r="K124" s="10"/>
      <c r="L124" s="10"/>
      <c r="M124" s="10"/>
      <c r="N124" s="10"/>
      <c r="O124" s="10"/>
      <c r="P124" s="10"/>
      <c r="Q124" s="10"/>
      <c r="R124" s="10"/>
      <c r="S124" s="10"/>
      <c r="T124" s="114"/>
      <c r="U124" s="114"/>
      <c r="V124" s="114"/>
      <c r="W124" s="10"/>
      <c r="X124" s="10"/>
      <c r="Y124" s="10"/>
      <c r="Z124" s="10"/>
      <c r="AA124" s="10"/>
      <c r="AB124" s="10"/>
      <c r="AC124" s="10"/>
      <c r="AD124" s="10"/>
      <c r="AE124" s="10"/>
      <c r="AF124" s="10"/>
      <c r="AG124" s="10"/>
      <c r="AH124" s="10"/>
      <c r="AI124" s="10"/>
      <c r="AJ124" s="10"/>
      <c r="AK124" s="10"/>
      <c r="AL124" s="10"/>
      <c r="AM124" s="10"/>
      <c r="AN124" s="10"/>
      <c r="AO124" s="10"/>
      <c r="AP124" s="10"/>
      <c r="AQ124" s="111" t="str">
        <f t="shared" si="17"/>
        <v/>
      </c>
      <c r="AR124" s="114" t="str">
        <f>IF(AQ124="","",(LOOKUP(SUM(N124:O124),الفرضيات!$R$2:$R$9, الفرضيات!$S$2:$S$9)))</f>
        <v/>
      </c>
      <c r="AS124" s="114" t="str">
        <f>IF(ISBLANK(L124),"",الفرضيات!$L$2)</f>
        <v/>
      </c>
      <c r="AT124" s="10"/>
      <c r="AU124" s="142"/>
      <c r="AV124" s="10"/>
      <c r="AW124" s="10"/>
      <c r="AX124" s="10"/>
      <c r="AY124" s="10"/>
      <c r="AZ124" s="10"/>
      <c r="BA124" s="10"/>
      <c r="BB124" s="10"/>
      <c r="BC124" s="10"/>
      <c r="BD124" s="10"/>
      <c r="BE124" s="10"/>
      <c r="BF124" s="144"/>
      <c r="BG124" s="158" t="str">
        <f>IF(ISBLANK(L124),"0",T124*(R124-AG124)/الفرضيات!$H$2*(1+AR124))</f>
        <v>0</v>
      </c>
      <c r="BH124" s="158" t="str">
        <f t="shared" si="18"/>
        <v>0</v>
      </c>
      <c r="BI124" s="158" t="str">
        <f t="shared" si="19"/>
        <v>0</v>
      </c>
      <c r="BJ124" s="158" t="str">
        <f t="shared" si="20"/>
        <v>0</v>
      </c>
      <c r="BK124" s="158" t="str">
        <f t="shared" si="21"/>
        <v>0</v>
      </c>
      <c r="BL124" s="158" t="str">
        <f t="shared" si="22"/>
        <v>0</v>
      </c>
      <c r="BM124" s="158" t="str" cm="1">
        <f t="array" ref="BM124">IF(ISBLANK(AW124),"0",_xlfn.CEILING.MATH(AX124/الفرضيات!$H$3*(1+MAX(_xlfn.CHOOSECOLS(_xlfn._xlws.FILTER($I$4:$AT$335,$K$4:$K$335=AW124),36)))))</f>
        <v>0</v>
      </c>
      <c r="BN124" s="158" t="str" cm="1">
        <f t="array" ref="BN124">IF(ISBLANK(AW124),"0",_xlfn.CEILING.MATH(AY124/الفرضيات!$H$4*(1+MAX(_xlfn.CHOOSECOLS(_xlfn._xlws.FILTER($I$4:$AT$335,$K$4:$K$335=AW124),36)))))</f>
        <v>0</v>
      </c>
      <c r="BO124" s="158" t="str">
        <f>IF(ISBLANK(L124),"0",IF(S124&lt;2,"0",(U124*(R124-AG124)/الفرضيات!$H$2*(1+AR124))))</f>
        <v>0</v>
      </c>
      <c r="BP124" s="158" t="str">
        <f t="shared" si="23"/>
        <v>0</v>
      </c>
      <c r="BQ124" s="158" t="str">
        <f t="shared" si="24"/>
        <v>0</v>
      </c>
      <c r="BR124" s="158" t="str">
        <f t="shared" si="25"/>
        <v>0</v>
      </c>
      <c r="BS124" s="158" t="str">
        <f t="shared" si="26"/>
        <v>0</v>
      </c>
      <c r="BT124" s="158" t="str">
        <f t="shared" si="27"/>
        <v>0</v>
      </c>
      <c r="BU124" s="158" t="str" cm="1">
        <f t="array" ref="BU124">IF(ISBLANK(AW124),"0",IF($AZ124&lt;2,"0",_xlfn.CEILING.MATH(AX124/الفرضيات!$H$3*(1+MAX(_xlfn.CHOOSECOLS(_xlfn._xlws.FILTER($I$4:$AT$335,$K$4:$K$335=AW124),36))))))</f>
        <v>0</v>
      </c>
      <c r="BV124" s="158" t="str" cm="1">
        <f t="array" ref="BV124">IF(ISBLANK(AW124),"0",IF($AZ124&lt;2,"0",_xlfn.CEILING.MATH(AY124/الفرضيات!$H$4*(1+MAX(_xlfn.CHOOSECOLS(_xlfn._xlws.FILTER($I$4:$AT$335,$K$4:$K$335=AW124),36))))))</f>
        <v>0</v>
      </c>
      <c r="BW124" s="158" t="str">
        <f>IF(ISBLANK(L124),"0",IF(S124&lt;3,"0",(V124*(R124-AG124)/الفرضيات!$H$2*(1+AR124))))</f>
        <v>0</v>
      </c>
      <c r="BX124" s="158" t="str">
        <f t="shared" si="28"/>
        <v>0</v>
      </c>
      <c r="BY124" s="158" t="str">
        <f t="shared" si="29"/>
        <v>0</v>
      </c>
      <c r="BZ124" s="158" t="str">
        <f t="shared" si="30"/>
        <v>0</v>
      </c>
      <c r="CA124" s="158" t="str">
        <f t="shared" si="31"/>
        <v>0</v>
      </c>
      <c r="CB124" s="158" t="str">
        <f t="shared" si="32"/>
        <v>0</v>
      </c>
      <c r="CC124" s="158" t="str" cm="1">
        <f t="array" ref="CC124">IF(ISBLANK(AW124),"0",IF($AZ124&lt;3,"0",_xlfn.CEILING.MATH(AX124/الفرضيات!$H$3*(1+MAX(_xlfn.CHOOSECOLS(_xlfn._xlws.FILTER($I$4:$AT$335,$K$4:$K$335=AW124),36))))))</f>
        <v>0</v>
      </c>
      <c r="CD124" s="158" t="str" cm="1">
        <f t="array" ref="CD124">IF(ISBLANK(AW124),"0",IF($AZ124&lt;3,"0",_xlfn.CEILING.MATH(AY124/الفرضيات!$H$4*(1+MAX(_xlfn.CHOOSECOLS(_xlfn._xlws.FILTER($I$4:$AT$335,$K$4:$K$335=AW124),36))))))</f>
        <v>0</v>
      </c>
      <c r="CE124" s="158">
        <f>IFERROR(MAX(0,((BG124+BO124+BW124)*(1+AS124+AR124)+(BH124+BI124+BJ124+BL124+BP124+BQ124+BR124+BT124+BX124+BY124+BZ124+CB124)*(1+AS124))*(1+ VLOOKUP(AQ124,الفرضيات!$N$1:$O$11,2,0))-AH124),0)</f>
        <v>0</v>
      </c>
      <c r="CF124" s="158">
        <f t="shared" si="33"/>
        <v>0</v>
      </c>
      <c r="CG124" s="158" cm="1">
        <f t="array" ref="CG124">IFERROR(MAX(0,MAX(BM124,BU124,CC124)*(1+VLOOKUP(MAX(_xlfn.CHOOSECOLS(_xlfn._xlws.FILTER($I$4:$AT$335,$K$4:$K$335=AW124),35)),الفرضيات!$N$2:$O$11,2,0))-BA124),0)</f>
        <v>0</v>
      </c>
      <c r="CH124" s="158" cm="1">
        <f t="array" ref="CH124">IFERROR(MAX(0,MAX(BN124,BV124,CD124)*(1+VLOOKUP(MAX(_xlfn.CHOOSECOLS(_xlfn._xlws.FILTER($I$4:$AT$335,$K$4:$K$335=AW124),35)),الفرضيات!$N$2:$O$11,2,0))-BB124),0)</f>
        <v>0</v>
      </c>
    </row>
    <row r="125" spans="9:86" ht="24.75" thickBot="1" x14ac:dyDescent="0.3">
      <c r="I125" s="10"/>
      <c r="J125" s="10"/>
      <c r="K125" s="10"/>
      <c r="L125" s="10"/>
      <c r="M125" s="10"/>
      <c r="N125" s="10"/>
      <c r="O125" s="10"/>
      <c r="P125" s="10"/>
      <c r="Q125" s="10"/>
      <c r="R125" s="10"/>
      <c r="S125" s="10"/>
      <c r="T125" s="114"/>
      <c r="U125" s="114"/>
      <c r="V125" s="114"/>
      <c r="W125" s="10"/>
      <c r="X125" s="10"/>
      <c r="Y125" s="10"/>
      <c r="Z125" s="10"/>
      <c r="AA125" s="10"/>
      <c r="AB125" s="10"/>
      <c r="AC125" s="10"/>
      <c r="AD125" s="10"/>
      <c r="AE125" s="10"/>
      <c r="AF125" s="10"/>
      <c r="AG125" s="10"/>
      <c r="AH125" s="10"/>
      <c r="AI125" s="10"/>
      <c r="AJ125" s="10"/>
      <c r="AK125" s="10"/>
      <c r="AL125" s="10"/>
      <c r="AM125" s="10"/>
      <c r="AN125" s="10"/>
      <c r="AO125" s="10"/>
      <c r="AP125" s="10"/>
      <c r="AQ125" s="111" t="str">
        <f t="shared" si="17"/>
        <v/>
      </c>
      <c r="AR125" s="114" t="str">
        <f>IF(AQ125="","",(LOOKUP(SUM(N125:O125),الفرضيات!$R$2:$R$9, الفرضيات!$S$2:$S$9)))</f>
        <v/>
      </c>
      <c r="AS125" s="114" t="str">
        <f>IF(ISBLANK(L125),"",الفرضيات!$L$2)</f>
        <v/>
      </c>
      <c r="AT125" s="10"/>
      <c r="AU125" s="142"/>
      <c r="AV125" s="10"/>
      <c r="AW125" s="10"/>
      <c r="AX125" s="10"/>
      <c r="AY125" s="10"/>
      <c r="AZ125" s="10"/>
      <c r="BA125" s="10"/>
      <c r="BB125" s="10"/>
      <c r="BC125" s="10"/>
      <c r="BD125" s="10"/>
      <c r="BE125" s="10"/>
      <c r="BF125" s="144"/>
      <c r="BG125" s="158" t="str">
        <f>IF(ISBLANK(L125),"0",T125*(R125-AG125)/الفرضيات!$H$2*(1+AR125))</f>
        <v>0</v>
      </c>
      <c r="BH125" s="158" t="str">
        <f t="shared" si="18"/>
        <v>0</v>
      </c>
      <c r="BI125" s="158" t="str">
        <f t="shared" si="19"/>
        <v>0</v>
      </c>
      <c r="BJ125" s="158" t="str">
        <f t="shared" si="20"/>
        <v>0</v>
      </c>
      <c r="BK125" s="158" t="str">
        <f t="shared" si="21"/>
        <v>0</v>
      </c>
      <c r="BL125" s="158" t="str">
        <f t="shared" si="22"/>
        <v>0</v>
      </c>
      <c r="BM125" s="158" t="str" cm="1">
        <f t="array" ref="BM125">IF(ISBLANK(AW125),"0",_xlfn.CEILING.MATH(AX125/الفرضيات!$H$3*(1+MAX(_xlfn.CHOOSECOLS(_xlfn._xlws.FILTER($I$4:$AT$335,$K$4:$K$335=AW125),36)))))</f>
        <v>0</v>
      </c>
      <c r="BN125" s="158" t="str" cm="1">
        <f t="array" ref="BN125">IF(ISBLANK(AW125),"0",_xlfn.CEILING.MATH(AY125/الفرضيات!$H$4*(1+MAX(_xlfn.CHOOSECOLS(_xlfn._xlws.FILTER($I$4:$AT$335,$K$4:$K$335=AW125),36)))))</f>
        <v>0</v>
      </c>
      <c r="BO125" s="158" t="str">
        <f>IF(ISBLANK(L125),"0",IF(S125&lt;2,"0",(U125*(R125-AG125)/الفرضيات!$H$2*(1+AR125))))</f>
        <v>0</v>
      </c>
      <c r="BP125" s="158" t="str">
        <f t="shared" si="23"/>
        <v>0</v>
      </c>
      <c r="BQ125" s="158" t="str">
        <f t="shared" si="24"/>
        <v>0</v>
      </c>
      <c r="BR125" s="158" t="str">
        <f t="shared" si="25"/>
        <v>0</v>
      </c>
      <c r="BS125" s="158" t="str">
        <f t="shared" si="26"/>
        <v>0</v>
      </c>
      <c r="BT125" s="158" t="str">
        <f t="shared" si="27"/>
        <v>0</v>
      </c>
      <c r="BU125" s="158" t="str" cm="1">
        <f t="array" ref="BU125">IF(ISBLANK(AW125),"0",IF($AZ125&lt;2,"0",_xlfn.CEILING.MATH(AX125/الفرضيات!$H$3*(1+MAX(_xlfn.CHOOSECOLS(_xlfn._xlws.FILTER($I$4:$AT$335,$K$4:$K$335=AW125),36))))))</f>
        <v>0</v>
      </c>
      <c r="BV125" s="158" t="str" cm="1">
        <f t="array" ref="BV125">IF(ISBLANK(AW125),"0",IF($AZ125&lt;2,"0",_xlfn.CEILING.MATH(AY125/الفرضيات!$H$4*(1+MAX(_xlfn.CHOOSECOLS(_xlfn._xlws.FILTER($I$4:$AT$335,$K$4:$K$335=AW125),36))))))</f>
        <v>0</v>
      </c>
      <c r="BW125" s="158" t="str">
        <f>IF(ISBLANK(L125),"0",IF(S125&lt;3,"0",(V125*(R125-AG125)/الفرضيات!$H$2*(1+AR125))))</f>
        <v>0</v>
      </c>
      <c r="BX125" s="158" t="str">
        <f t="shared" si="28"/>
        <v>0</v>
      </c>
      <c r="BY125" s="158" t="str">
        <f t="shared" si="29"/>
        <v>0</v>
      </c>
      <c r="BZ125" s="158" t="str">
        <f t="shared" si="30"/>
        <v>0</v>
      </c>
      <c r="CA125" s="158" t="str">
        <f t="shared" si="31"/>
        <v>0</v>
      </c>
      <c r="CB125" s="158" t="str">
        <f t="shared" si="32"/>
        <v>0</v>
      </c>
      <c r="CC125" s="158" t="str" cm="1">
        <f t="array" ref="CC125">IF(ISBLANK(AW125),"0",IF($AZ125&lt;3,"0",_xlfn.CEILING.MATH(AX125/الفرضيات!$H$3*(1+MAX(_xlfn.CHOOSECOLS(_xlfn._xlws.FILTER($I$4:$AT$335,$K$4:$K$335=AW125),36))))))</f>
        <v>0</v>
      </c>
      <c r="CD125" s="158" t="str" cm="1">
        <f t="array" ref="CD125">IF(ISBLANK(AW125),"0",IF($AZ125&lt;3,"0",_xlfn.CEILING.MATH(AY125/الفرضيات!$H$4*(1+MAX(_xlfn.CHOOSECOLS(_xlfn._xlws.FILTER($I$4:$AT$335,$K$4:$K$335=AW125),36))))))</f>
        <v>0</v>
      </c>
      <c r="CE125" s="158">
        <f>IFERROR(MAX(0,((BG125+BO125+BW125)*(1+AS125+AR125)+(BH125+BI125+BJ125+BL125+BP125+BQ125+BR125+BT125+BX125+BY125+BZ125+CB125)*(1+AS125))*(1+ VLOOKUP(AQ125,الفرضيات!$N$1:$O$11,2,0))-AH125),0)</f>
        <v>0</v>
      </c>
      <c r="CF125" s="158">
        <f t="shared" si="33"/>
        <v>0</v>
      </c>
      <c r="CG125" s="158" cm="1">
        <f t="array" ref="CG125">IFERROR(MAX(0,MAX(BM125,BU125,CC125)*(1+VLOOKUP(MAX(_xlfn.CHOOSECOLS(_xlfn._xlws.FILTER($I$4:$AT$335,$K$4:$K$335=AW125),35)),الفرضيات!$N$2:$O$11,2,0))-BA125),0)</f>
        <v>0</v>
      </c>
      <c r="CH125" s="158" cm="1">
        <f t="array" ref="CH125">IFERROR(MAX(0,MAX(BN125,BV125,CD125)*(1+VLOOKUP(MAX(_xlfn.CHOOSECOLS(_xlfn._xlws.FILTER($I$4:$AT$335,$K$4:$K$335=AW125),35)),الفرضيات!$N$2:$O$11,2,0))-BB125),0)</f>
        <v>0</v>
      </c>
    </row>
    <row r="126" spans="9:86" ht="24.75" thickBot="1" x14ac:dyDescent="0.3">
      <c r="I126" s="10"/>
      <c r="J126" s="10"/>
      <c r="K126" s="10"/>
      <c r="L126" s="10"/>
      <c r="M126" s="10"/>
      <c r="N126" s="10"/>
      <c r="O126" s="10"/>
      <c r="P126" s="10"/>
      <c r="Q126" s="10"/>
      <c r="R126" s="10"/>
      <c r="S126" s="10"/>
      <c r="T126" s="114"/>
      <c r="U126" s="114"/>
      <c r="V126" s="114"/>
      <c r="W126" s="10"/>
      <c r="X126" s="10"/>
      <c r="Y126" s="10"/>
      <c r="Z126" s="10"/>
      <c r="AA126" s="10"/>
      <c r="AB126" s="10"/>
      <c r="AC126" s="10"/>
      <c r="AD126" s="10"/>
      <c r="AE126" s="10"/>
      <c r="AF126" s="10"/>
      <c r="AG126" s="10"/>
      <c r="AH126" s="10"/>
      <c r="AI126" s="10"/>
      <c r="AJ126" s="10"/>
      <c r="AK126" s="10"/>
      <c r="AL126" s="10"/>
      <c r="AM126" s="10"/>
      <c r="AN126" s="10"/>
      <c r="AO126" s="10"/>
      <c r="AP126" s="10"/>
      <c r="AQ126" s="111" t="str">
        <f t="shared" si="17"/>
        <v/>
      </c>
      <c r="AR126" s="114" t="str">
        <f>IF(AQ126="","",(LOOKUP(SUM(N126:O126),الفرضيات!$R$2:$R$9, الفرضيات!$S$2:$S$9)))</f>
        <v/>
      </c>
      <c r="AS126" s="114" t="str">
        <f>IF(ISBLANK(L126),"",الفرضيات!$L$2)</f>
        <v/>
      </c>
      <c r="AT126" s="10"/>
      <c r="AU126" s="142"/>
      <c r="AV126" s="10"/>
      <c r="AW126" s="10"/>
      <c r="AX126" s="10"/>
      <c r="AY126" s="10"/>
      <c r="AZ126" s="10"/>
      <c r="BA126" s="10"/>
      <c r="BB126" s="10"/>
      <c r="BC126" s="10"/>
      <c r="BD126" s="10"/>
      <c r="BE126" s="10"/>
      <c r="BF126" s="144"/>
      <c r="BG126" s="158" t="str">
        <f>IF(ISBLANK(L126),"0",T126*(R126-AG126)/الفرضيات!$H$2*(1+AR126))</f>
        <v>0</v>
      </c>
      <c r="BH126" s="158" t="str">
        <f t="shared" si="18"/>
        <v>0</v>
      </c>
      <c r="BI126" s="158" t="str">
        <f t="shared" si="19"/>
        <v>0</v>
      </c>
      <c r="BJ126" s="158" t="str">
        <f t="shared" si="20"/>
        <v>0</v>
      </c>
      <c r="BK126" s="158" t="str">
        <f t="shared" si="21"/>
        <v>0</v>
      </c>
      <c r="BL126" s="158" t="str">
        <f t="shared" si="22"/>
        <v>0</v>
      </c>
      <c r="BM126" s="158" t="str" cm="1">
        <f t="array" ref="BM126">IF(ISBLANK(AW126),"0",_xlfn.CEILING.MATH(AX126/الفرضيات!$H$3*(1+MAX(_xlfn.CHOOSECOLS(_xlfn._xlws.FILTER($I$4:$AT$335,$K$4:$K$335=AW126),36)))))</f>
        <v>0</v>
      </c>
      <c r="BN126" s="158" t="str" cm="1">
        <f t="array" ref="BN126">IF(ISBLANK(AW126),"0",_xlfn.CEILING.MATH(AY126/الفرضيات!$H$4*(1+MAX(_xlfn.CHOOSECOLS(_xlfn._xlws.FILTER($I$4:$AT$335,$K$4:$K$335=AW126),36)))))</f>
        <v>0</v>
      </c>
      <c r="BO126" s="158" t="str">
        <f>IF(ISBLANK(L126),"0",IF(S126&lt;2,"0",(U126*(R126-AG126)/الفرضيات!$H$2*(1+AR126))))</f>
        <v>0</v>
      </c>
      <c r="BP126" s="158" t="str">
        <f t="shared" si="23"/>
        <v>0</v>
      </c>
      <c r="BQ126" s="158" t="str">
        <f t="shared" si="24"/>
        <v>0</v>
      </c>
      <c r="BR126" s="158" t="str">
        <f t="shared" si="25"/>
        <v>0</v>
      </c>
      <c r="BS126" s="158" t="str">
        <f t="shared" si="26"/>
        <v>0</v>
      </c>
      <c r="BT126" s="158" t="str">
        <f t="shared" si="27"/>
        <v>0</v>
      </c>
      <c r="BU126" s="158" t="str" cm="1">
        <f t="array" ref="BU126">IF(ISBLANK(AW126),"0",IF($AZ126&lt;2,"0",_xlfn.CEILING.MATH(AX126/الفرضيات!$H$3*(1+MAX(_xlfn.CHOOSECOLS(_xlfn._xlws.FILTER($I$4:$AT$335,$K$4:$K$335=AW126),36))))))</f>
        <v>0</v>
      </c>
      <c r="BV126" s="158" t="str" cm="1">
        <f t="array" ref="BV126">IF(ISBLANK(AW126),"0",IF($AZ126&lt;2,"0",_xlfn.CEILING.MATH(AY126/الفرضيات!$H$4*(1+MAX(_xlfn.CHOOSECOLS(_xlfn._xlws.FILTER($I$4:$AT$335,$K$4:$K$335=AW126),36))))))</f>
        <v>0</v>
      </c>
      <c r="BW126" s="158" t="str">
        <f>IF(ISBLANK(L126),"0",IF(S126&lt;3,"0",(V126*(R126-AG126)/الفرضيات!$H$2*(1+AR126))))</f>
        <v>0</v>
      </c>
      <c r="BX126" s="158" t="str">
        <f t="shared" si="28"/>
        <v>0</v>
      </c>
      <c r="BY126" s="158" t="str">
        <f t="shared" si="29"/>
        <v>0</v>
      </c>
      <c r="BZ126" s="158" t="str">
        <f t="shared" si="30"/>
        <v>0</v>
      </c>
      <c r="CA126" s="158" t="str">
        <f t="shared" si="31"/>
        <v>0</v>
      </c>
      <c r="CB126" s="158" t="str">
        <f t="shared" si="32"/>
        <v>0</v>
      </c>
      <c r="CC126" s="158" t="str" cm="1">
        <f t="array" ref="CC126">IF(ISBLANK(AW126),"0",IF($AZ126&lt;3,"0",_xlfn.CEILING.MATH(AX126/الفرضيات!$H$3*(1+MAX(_xlfn.CHOOSECOLS(_xlfn._xlws.FILTER($I$4:$AT$335,$K$4:$K$335=AW126),36))))))</f>
        <v>0</v>
      </c>
      <c r="CD126" s="158" t="str" cm="1">
        <f t="array" ref="CD126">IF(ISBLANK(AW126),"0",IF($AZ126&lt;3,"0",_xlfn.CEILING.MATH(AY126/الفرضيات!$H$4*(1+MAX(_xlfn.CHOOSECOLS(_xlfn._xlws.FILTER($I$4:$AT$335,$K$4:$K$335=AW126),36))))))</f>
        <v>0</v>
      </c>
      <c r="CE126" s="158">
        <f>IFERROR(MAX(0,((BG126+BO126+BW126)*(1+AS126+AR126)+(BH126+BI126+BJ126+BL126+BP126+BQ126+BR126+BT126+BX126+BY126+BZ126+CB126)*(1+AS126))*(1+ VLOOKUP(AQ126,الفرضيات!$N$1:$O$11,2,0))-AH126),0)</f>
        <v>0</v>
      </c>
      <c r="CF126" s="158">
        <f t="shared" si="33"/>
        <v>0</v>
      </c>
      <c r="CG126" s="158" cm="1">
        <f t="array" ref="CG126">IFERROR(MAX(0,MAX(BM126,BU126,CC126)*(1+VLOOKUP(MAX(_xlfn.CHOOSECOLS(_xlfn._xlws.FILTER($I$4:$AT$335,$K$4:$K$335=AW126),35)),الفرضيات!$N$2:$O$11,2,0))-BA126),0)</f>
        <v>0</v>
      </c>
      <c r="CH126" s="158" cm="1">
        <f t="array" ref="CH126">IFERROR(MAX(0,MAX(BN126,BV126,CD126)*(1+VLOOKUP(MAX(_xlfn.CHOOSECOLS(_xlfn._xlws.FILTER($I$4:$AT$335,$K$4:$K$335=AW126),35)),الفرضيات!$N$2:$O$11,2,0))-BB126),0)</f>
        <v>0</v>
      </c>
    </row>
    <row r="127" spans="9:86" ht="24.75" thickBot="1" x14ac:dyDescent="0.3">
      <c r="I127" s="10"/>
      <c r="J127" s="10"/>
      <c r="K127" s="10"/>
      <c r="L127" s="10"/>
      <c r="M127" s="10"/>
      <c r="N127" s="10"/>
      <c r="O127" s="10"/>
      <c r="P127" s="10"/>
      <c r="Q127" s="10"/>
      <c r="R127" s="10"/>
      <c r="S127" s="10"/>
      <c r="T127" s="114"/>
      <c r="U127" s="114"/>
      <c r="V127" s="114"/>
      <c r="W127" s="10"/>
      <c r="X127" s="10"/>
      <c r="Y127" s="10"/>
      <c r="Z127" s="10"/>
      <c r="AA127" s="10"/>
      <c r="AB127" s="10"/>
      <c r="AC127" s="10"/>
      <c r="AD127" s="10"/>
      <c r="AE127" s="10"/>
      <c r="AF127" s="10"/>
      <c r="AG127" s="10"/>
      <c r="AH127" s="10"/>
      <c r="AI127" s="10"/>
      <c r="AJ127" s="10"/>
      <c r="AK127" s="10"/>
      <c r="AL127" s="10"/>
      <c r="AM127" s="10"/>
      <c r="AN127" s="10"/>
      <c r="AO127" s="10"/>
      <c r="AP127" s="10"/>
      <c r="AQ127" s="111" t="str">
        <f t="shared" si="17"/>
        <v/>
      </c>
      <c r="AR127" s="114" t="str">
        <f>IF(AQ127="","",(LOOKUP(SUM(N127:O127),الفرضيات!$R$2:$R$9, الفرضيات!$S$2:$S$9)))</f>
        <v/>
      </c>
      <c r="AS127" s="114" t="str">
        <f>IF(ISBLANK(L127),"",الفرضيات!$L$2)</f>
        <v/>
      </c>
      <c r="AT127" s="10"/>
      <c r="AU127" s="142"/>
      <c r="AV127" s="10"/>
      <c r="AW127" s="10"/>
      <c r="AX127" s="10"/>
      <c r="AY127" s="10"/>
      <c r="AZ127" s="10"/>
      <c r="BA127" s="10"/>
      <c r="BB127" s="10"/>
      <c r="BC127" s="10"/>
      <c r="BD127" s="10"/>
      <c r="BE127" s="10"/>
      <c r="BF127" s="144"/>
      <c r="BG127" s="158" t="str">
        <f>IF(ISBLANK(L127),"0",T127*(R127-AG127)/الفرضيات!$H$2*(1+AR127))</f>
        <v>0</v>
      </c>
      <c r="BH127" s="158" t="str">
        <f t="shared" si="18"/>
        <v>0</v>
      </c>
      <c r="BI127" s="158" t="str">
        <f t="shared" si="19"/>
        <v>0</v>
      </c>
      <c r="BJ127" s="158" t="str">
        <f t="shared" si="20"/>
        <v>0</v>
      </c>
      <c r="BK127" s="158" t="str">
        <f t="shared" si="21"/>
        <v>0</v>
      </c>
      <c r="BL127" s="158" t="str">
        <f t="shared" si="22"/>
        <v>0</v>
      </c>
      <c r="BM127" s="158" t="str" cm="1">
        <f t="array" ref="BM127">IF(ISBLANK(AW127),"0",_xlfn.CEILING.MATH(AX127/الفرضيات!$H$3*(1+MAX(_xlfn.CHOOSECOLS(_xlfn._xlws.FILTER($I$4:$AT$335,$K$4:$K$335=AW127),36)))))</f>
        <v>0</v>
      </c>
      <c r="BN127" s="158" t="str" cm="1">
        <f t="array" ref="BN127">IF(ISBLANK(AW127),"0",_xlfn.CEILING.MATH(AY127/الفرضيات!$H$4*(1+MAX(_xlfn.CHOOSECOLS(_xlfn._xlws.FILTER($I$4:$AT$335,$K$4:$K$335=AW127),36)))))</f>
        <v>0</v>
      </c>
      <c r="BO127" s="158" t="str">
        <f>IF(ISBLANK(L127),"0",IF(S127&lt;2,"0",(U127*(R127-AG127)/الفرضيات!$H$2*(1+AR127))))</f>
        <v>0</v>
      </c>
      <c r="BP127" s="158" t="str">
        <f t="shared" si="23"/>
        <v>0</v>
      </c>
      <c r="BQ127" s="158" t="str">
        <f t="shared" si="24"/>
        <v>0</v>
      </c>
      <c r="BR127" s="158" t="str">
        <f t="shared" si="25"/>
        <v>0</v>
      </c>
      <c r="BS127" s="158" t="str">
        <f t="shared" si="26"/>
        <v>0</v>
      </c>
      <c r="BT127" s="158" t="str">
        <f t="shared" si="27"/>
        <v>0</v>
      </c>
      <c r="BU127" s="158" t="str" cm="1">
        <f t="array" ref="BU127">IF(ISBLANK(AW127),"0",IF($AZ127&lt;2,"0",_xlfn.CEILING.MATH(AX127/الفرضيات!$H$3*(1+MAX(_xlfn.CHOOSECOLS(_xlfn._xlws.FILTER($I$4:$AT$335,$K$4:$K$335=AW127),36))))))</f>
        <v>0</v>
      </c>
      <c r="BV127" s="158" t="str" cm="1">
        <f t="array" ref="BV127">IF(ISBLANK(AW127),"0",IF($AZ127&lt;2,"0",_xlfn.CEILING.MATH(AY127/الفرضيات!$H$4*(1+MAX(_xlfn.CHOOSECOLS(_xlfn._xlws.FILTER($I$4:$AT$335,$K$4:$K$335=AW127),36))))))</f>
        <v>0</v>
      </c>
      <c r="BW127" s="158" t="str">
        <f>IF(ISBLANK(L127),"0",IF(S127&lt;3,"0",(V127*(R127-AG127)/الفرضيات!$H$2*(1+AR127))))</f>
        <v>0</v>
      </c>
      <c r="BX127" s="158" t="str">
        <f t="shared" si="28"/>
        <v>0</v>
      </c>
      <c r="BY127" s="158" t="str">
        <f t="shared" si="29"/>
        <v>0</v>
      </c>
      <c r="BZ127" s="158" t="str">
        <f t="shared" si="30"/>
        <v>0</v>
      </c>
      <c r="CA127" s="158" t="str">
        <f t="shared" si="31"/>
        <v>0</v>
      </c>
      <c r="CB127" s="158" t="str">
        <f t="shared" si="32"/>
        <v>0</v>
      </c>
      <c r="CC127" s="158" t="str" cm="1">
        <f t="array" ref="CC127">IF(ISBLANK(AW127),"0",IF($AZ127&lt;3,"0",_xlfn.CEILING.MATH(AX127/الفرضيات!$H$3*(1+MAX(_xlfn.CHOOSECOLS(_xlfn._xlws.FILTER($I$4:$AT$335,$K$4:$K$335=AW127),36))))))</f>
        <v>0</v>
      </c>
      <c r="CD127" s="158" t="str" cm="1">
        <f t="array" ref="CD127">IF(ISBLANK(AW127),"0",IF($AZ127&lt;3,"0",_xlfn.CEILING.MATH(AY127/الفرضيات!$H$4*(1+MAX(_xlfn.CHOOSECOLS(_xlfn._xlws.FILTER($I$4:$AT$335,$K$4:$K$335=AW127),36))))))</f>
        <v>0</v>
      </c>
      <c r="CE127" s="158">
        <f>IFERROR(MAX(0,((BG127+BO127+BW127)*(1+AS127+AR127)+(BH127+BI127+BJ127+BL127+BP127+BQ127+BR127+BT127+BX127+BY127+BZ127+CB127)*(1+AS127))*(1+ VLOOKUP(AQ127,الفرضيات!$N$1:$O$11,2,0))-AH127),0)</f>
        <v>0</v>
      </c>
      <c r="CF127" s="158">
        <f t="shared" si="33"/>
        <v>0</v>
      </c>
      <c r="CG127" s="158" cm="1">
        <f t="array" ref="CG127">IFERROR(MAX(0,MAX(BM127,BU127,CC127)*(1+VLOOKUP(MAX(_xlfn.CHOOSECOLS(_xlfn._xlws.FILTER($I$4:$AT$335,$K$4:$K$335=AW127),35)),الفرضيات!$N$2:$O$11,2,0))-BA127),0)</f>
        <v>0</v>
      </c>
      <c r="CH127" s="158" cm="1">
        <f t="array" ref="CH127">IFERROR(MAX(0,MAX(BN127,BV127,CD127)*(1+VLOOKUP(MAX(_xlfn.CHOOSECOLS(_xlfn._xlws.FILTER($I$4:$AT$335,$K$4:$K$335=AW127),35)),الفرضيات!$N$2:$O$11,2,0))-BB127),0)</f>
        <v>0</v>
      </c>
    </row>
    <row r="128" spans="9:86" ht="24.75" thickBot="1" x14ac:dyDescent="0.3">
      <c r="I128" s="10"/>
      <c r="J128" s="10"/>
      <c r="K128" s="10"/>
      <c r="L128" s="10"/>
      <c r="M128" s="10"/>
      <c r="N128" s="10"/>
      <c r="O128" s="10"/>
      <c r="P128" s="10"/>
      <c r="Q128" s="10"/>
      <c r="R128" s="10"/>
      <c r="S128" s="10"/>
      <c r="T128" s="114"/>
      <c r="U128" s="114"/>
      <c r="V128" s="114"/>
      <c r="W128" s="10"/>
      <c r="X128" s="10"/>
      <c r="Y128" s="10"/>
      <c r="Z128" s="10"/>
      <c r="AA128" s="10"/>
      <c r="AB128" s="10"/>
      <c r="AC128" s="10"/>
      <c r="AD128" s="10"/>
      <c r="AE128" s="10"/>
      <c r="AF128" s="10"/>
      <c r="AG128" s="10"/>
      <c r="AH128" s="10"/>
      <c r="AI128" s="10"/>
      <c r="AJ128" s="10"/>
      <c r="AK128" s="10"/>
      <c r="AL128" s="10"/>
      <c r="AM128" s="10"/>
      <c r="AN128" s="10"/>
      <c r="AO128" s="10"/>
      <c r="AP128" s="10"/>
      <c r="AQ128" s="111" t="str">
        <f t="shared" si="17"/>
        <v/>
      </c>
      <c r="AR128" s="114" t="str">
        <f>IF(AQ128="","",(LOOKUP(SUM(N128:O128),الفرضيات!$R$2:$R$9, الفرضيات!$S$2:$S$9)))</f>
        <v/>
      </c>
      <c r="AS128" s="114" t="str">
        <f>IF(ISBLANK(L128),"",الفرضيات!$L$2)</f>
        <v/>
      </c>
      <c r="AT128" s="10"/>
      <c r="AU128" s="142"/>
      <c r="AV128" s="10"/>
      <c r="AW128" s="10"/>
      <c r="AX128" s="10"/>
      <c r="AY128" s="10"/>
      <c r="AZ128" s="10"/>
      <c r="BA128" s="10"/>
      <c r="BB128" s="10"/>
      <c r="BC128" s="10"/>
      <c r="BD128" s="10"/>
      <c r="BE128" s="10"/>
      <c r="BF128" s="144"/>
      <c r="BG128" s="158" t="str">
        <f>IF(ISBLANK(L128),"0",T128*(R128-AG128)/الفرضيات!$H$2*(1+AR128))</f>
        <v>0</v>
      </c>
      <c r="BH128" s="158" t="str">
        <f t="shared" si="18"/>
        <v>0</v>
      </c>
      <c r="BI128" s="158" t="str">
        <f t="shared" si="19"/>
        <v>0</v>
      </c>
      <c r="BJ128" s="158" t="str">
        <f t="shared" si="20"/>
        <v>0</v>
      </c>
      <c r="BK128" s="158" t="str">
        <f t="shared" si="21"/>
        <v>0</v>
      </c>
      <c r="BL128" s="158" t="str">
        <f t="shared" si="22"/>
        <v>0</v>
      </c>
      <c r="BM128" s="158" t="str" cm="1">
        <f t="array" ref="BM128">IF(ISBLANK(AW128),"0",_xlfn.CEILING.MATH(AX128/الفرضيات!$H$3*(1+MAX(_xlfn.CHOOSECOLS(_xlfn._xlws.FILTER($I$4:$AT$335,$K$4:$K$335=AW128),36)))))</f>
        <v>0</v>
      </c>
      <c r="BN128" s="158" t="str" cm="1">
        <f t="array" ref="BN128">IF(ISBLANK(AW128),"0",_xlfn.CEILING.MATH(AY128/الفرضيات!$H$4*(1+MAX(_xlfn.CHOOSECOLS(_xlfn._xlws.FILTER($I$4:$AT$335,$K$4:$K$335=AW128),36)))))</f>
        <v>0</v>
      </c>
      <c r="BO128" s="158" t="str">
        <f>IF(ISBLANK(L128),"0",IF(S128&lt;2,"0",(U128*(R128-AG128)/الفرضيات!$H$2*(1+AR128))))</f>
        <v>0</v>
      </c>
      <c r="BP128" s="158" t="str">
        <f t="shared" si="23"/>
        <v>0</v>
      </c>
      <c r="BQ128" s="158" t="str">
        <f t="shared" si="24"/>
        <v>0</v>
      </c>
      <c r="BR128" s="158" t="str">
        <f t="shared" si="25"/>
        <v>0</v>
      </c>
      <c r="BS128" s="158" t="str">
        <f t="shared" si="26"/>
        <v>0</v>
      </c>
      <c r="BT128" s="158" t="str">
        <f t="shared" si="27"/>
        <v>0</v>
      </c>
      <c r="BU128" s="158" t="str" cm="1">
        <f t="array" ref="BU128">IF(ISBLANK(AW128),"0",IF($AZ128&lt;2,"0",_xlfn.CEILING.MATH(AX128/الفرضيات!$H$3*(1+MAX(_xlfn.CHOOSECOLS(_xlfn._xlws.FILTER($I$4:$AT$335,$K$4:$K$335=AW128),36))))))</f>
        <v>0</v>
      </c>
      <c r="BV128" s="158" t="str" cm="1">
        <f t="array" ref="BV128">IF(ISBLANK(AW128),"0",IF($AZ128&lt;2,"0",_xlfn.CEILING.MATH(AY128/الفرضيات!$H$4*(1+MAX(_xlfn.CHOOSECOLS(_xlfn._xlws.FILTER($I$4:$AT$335,$K$4:$K$335=AW128),36))))))</f>
        <v>0</v>
      </c>
      <c r="BW128" s="158" t="str">
        <f>IF(ISBLANK(L128),"0",IF(S128&lt;3,"0",(V128*(R128-AG128)/الفرضيات!$H$2*(1+AR128))))</f>
        <v>0</v>
      </c>
      <c r="BX128" s="158" t="str">
        <f t="shared" si="28"/>
        <v>0</v>
      </c>
      <c r="BY128" s="158" t="str">
        <f t="shared" si="29"/>
        <v>0</v>
      </c>
      <c r="BZ128" s="158" t="str">
        <f t="shared" si="30"/>
        <v>0</v>
      </c>
      <c r="CA128" s="158" t="str">
        <f t="shared" si="31"/>
        <v>0</v>
      </c>
      <c r="CB128" s="158" t="str">
        <f t="shared" si="32"/>
        <v>0</v>
      </c>
      <c r="CC128" s="158" t="str" cm="1">
        <f t="array" ref="CC128">IF(ISBLANK(AW128),"0",IF($AZ128&lt;3,"0",_xlfn.CEILING.MATH(AX128/الفرضيات!$H$3*(1+MAX(_xlfn.CHOOSECOLS(_xlfn._xlws.FILTER($I$4:$AT$335,$K$4:$K$335=AW128),36))))))</f>
        <v>0</v>
      </c>
      <c r="CD128" s="158" t="str" cm="1">
        <f t="array" ref="CD128">IF(ISBLANK(AW128),"0",IF($AZ128&lt;3,"0",_xlfn.CEILING.MATH(AY128/الفرضيات!$H$4*(1+MAX(_xlfn.CHOOSECOLS(_xlfn._xlws.FILTER($I$4:$AT$335,$K$4:$K$335=AW128),36))))))</f>
        <v>0</v>
      </c>
      <c r="CE128" s="158">
        <f>IFERROR(MAX(0,((BG128+BO128+BW128)*(1+AS128+AR128)+(BH128+BI128+BJ128+BL128+BP128+BQ128+BR128+BT128+BX128+BY128+BZ128+CB128)*(1+AS128))*(1+ VLOOKUP(AQ128,الفرضيات!$N$1:$O$11,2,0))-AH128),0)</f>
        <v>0</v>
      </c>
      <c r="CF128" s="158">
        <f t="shared" si="33"/>
        <v>0</v>
      </c>
      <c r="CG128" s="158" cm="1">
        <f t="array" ref="CG128">IFERROR(MAX(0,MAX(BM128,BU128,CC128)*(1+VLOOKUP(MAX(_xlfn.CHOOSECOLS(_xlfn._xlws.FILTER($I$4:$AT$335,$K$4:$K$335=AW128),35)),الفرضيات!$N$2:$O$11,2,0))-BA128),0)</f>
        <v>0</v>
      </c>
      <c r="CH128" s="158" cm="1">
        <f t="array" ref="CH128">IFERROR(MAX(0,MAX(BN128,BV128,CD128)*(1+VLOOKUP(MAX(_xlfn.CHOOSECOLS(_xlfn._xlws.FILTER($I$4:$AT$335,$K$4:$K$335=AW128),35)),الفرضيات!$N$2:$O$11,2,0))-BB128),0)</f>
        <v>0</v>
      </c>
    </row>
    <row r="129" spans="9:86" ht="24.75" thickBot="1" x14ac:dyDescent="0.3">
      <c r="I129" s="10"/>
      <c r="J129" s="10"/>
      <c r="K129" s="10"/>
      <c r="L129" s="10"/>
      <c r="M129" s="10"/>
      <c r="N129" s="10"/>
      <c r="O129" s="10"/>
      <c r="P129" s="10"/>
      <c r="Q129" s="10"/>
      <c r="R129" s="10"/>
      <c r="S129" s="10"/>
      <c r="T129" s="114"/>
      <c r="U129" s="114"/>
      <c r="V129" s="114"/>
      <c r="W129" s="10"/>
      <c r="X129" s="10"/>
      <c r="Y129" s="10"/>
      <c r="Z129" s="10"/>
      <c r="AA129" s="10"/>
      <c r="AB129" s="10"/>
      <c r="AC129" s="10"/>
      <c r="AD129" s="10"/>
      <c r="AE129" s="10"/>
      <c r="AF129" s="10"/>
      <c r="AG129" s="10"/>
      <c r="AH129" s="10"/>
      <c r="AI129" s="10"/>
      <c r="AJ129" s="10"/>
      <c r="AK129" s="10"/>
      <c r="AL129" s="10"/>
      <c r="AM129" s="10"/>
      <c r="AN129" s="10"/>
      <c r="AO129" s="10"/>
      <c r="AP129" s="10"/>
      <c r="AQ129" s="111" t="str">
        <f t="shared" si="17"/>
        <v/>
      </c>
      <c r="AR129" s="114" t="str">
        <f>IF(AQ129="","",(LOOKUP(SUM(N129:O129),الفرضيات!$R$2:$R$9, الفرضيات!$S$2:$S$9)))</f>
        <v/>
      </c>
      <c r="AS129" s="114" t="str">
        <f>IF(ISBLANK(L129),"",الفرضيات!$L$2)</f>
        <v/>
      </c>
      <c r="AT129" s="10"/>
      <c r="AU129" s="142"/>
      <c r="AV129" s="10"/>
      <c r="AW129" s="10"/>
      <c r="AX129" s="10"/>
      <c r="AY129" s="10"/>
      <c r="AZ129" s="10"/>
      <c r="BA129" s="10"/>
      <c r="BB129" s="10"/>
      <c r="BC129" s="10"/>
      <c r="BD129" s="10"/>
      <c r="BE129" s="10"/>
      <c r="BF129" s="144"/>
      <c r="BG129" s="158" t="str">
        <f>IF(ISBLANK(L129),"0",T129*(R129-AG129)/الفرضيات!$H$2*(1+AR129))</f>
        <v>0</v>
      </c>
      <c r="BH129" s="158" t="str">
        <f t="shared" si="18"/>
        <v>0</v>
      </c>
      <c r="BI129" s="158" t="str">
        <f t="shared" si="19"/>
        <v>0</v>
      </c>
      <c r="BJ129" s="158" t="str">
        <f t="shared" si="20"/>
        <v>0</v>
      </c>
      <c r="BK129" s="158" t="str">
        <f t="shared" si="21"/>
        <v>0</v>
      </c>
      <c r="BL129" s="158" t="str">
        <f t="shared" si="22"/>
        <v>0</v>
      </c>
      <c r="BM129" s="158" t="str" cm="1">
        <f t="array" ref="BM129">IF(ISBLANK(AW129),"0",_xlfn.CEILING.MATH(AX129/الفرضيات!$H$3*(1+MAX(_xlfn.CHOOSECOLS(_xlfn._xlws.FILTER($I$4:$AT$335,$K$4:$K$335=AW129),36)))))</f>
        <v>0</v>
      </c>
      <c r="BN129" s="158" t="str" cm="1">
        <f t="array" ref="BN129">IF(ISBLANK(AW129),"0",_xlfn.CEILING.MATH(AY129/الفرضيات!$H$4*(1+MAX(_xlfn.CHOOSECOLS(_xlfn._xlws.FILTER($I$4:$AT$335,$K$4:$K$335=AW129),36)))))</f>
        <v>0</v>
      </c>
      <c r="BO129" s="158" t="str">
        <f>IF(ISBLANK(L129),"0",IF(S129&lt;2,"0",(U129*(R129-AG129)/الفرضيات!$H$2*(1+AR129))))</f>
        <v>0</v>
      </c>
      <c r="BP129" s="158" t="str">
        <f t="shared" si="23"/>
        <v>0</v>
      </c>
      <c r="BQ129" s="158" t="str">
        <f t="shared" si="24"/>
        <v>0</v>
      </c>
      <c r="BR129" s="158" t="str">
        <f t="shared" si="25"/>
        <v>0</v>
      </c>
      <c r="BS129" s="158" t="str">
        <f t="shared" si="26"/>
        <v>0</v>
      </c>
      <c r="BT129" s="158" t="str">
        <f t="shared" si="27"/>
        <v>0</v>
      </c>
      <c r="BU129" s="158" t="str" cm="1">
        <f t="array" ref="BU129">IF(ISBLANK(AW129),"0",IF($AZ129&lt;2,"0",_xlfn.CEILING.MATH(AX129/الفرضيات!$H$3*(1+MAX(_xlfn.CHOOSECOLS(_xlfn._xlws.FILTER($I$4:$AT$335,$K$4:$K$335=AW129),36))))))</f>
        <v>0</v>
      </c>
      <c r="BV129" s="158" t="str" cm="1">
        <f t="array" ref="BV129">IF(ISBLANK(AW129),"0",IF($AZ129&lt;2,"0",_xlfn.CEILING.MATH(AY129/الفرضيات!$H$4*(1+MAX(_xlfn.CHOOSECOLS(_xlfn._xlws.FILTER($I$4:$AT$335,$K$4:$K$335=AW129),36))))))</f>
        <v>0</v>
      </c>
      <c r="BW129" s="158" t="str">
        <f>IF(ISBLANK(L129),"0",IF(S129&lt;3,"0",(V129*(R129-AG129)/الفرضيات!$H$2*(1+AR129))))</f>
        <v>0</v>
      </c>
      <c r="BX129" s="158" t="str">
        <f t="shared" si="28"/>
        <v>0</v>
      </c>
      <c r="BY129" s="158" t="str">
        <f t="shared" si="29"/>
        <v>0</v>
      </c>
      <c r="BZ129" s="158" t="str">
        <f t="shared" si="30"/>
        <v>0</v>
      </c>
      <c r="CA129" s="158" t="str">
        <f t="shared" si="31"/>
        <v>0</v>
      </c>
      <c r="CB129" s="158" t="str">
        <f t="shared" si="32"/>
        <v>0</v>
      </c>
      <c r="CC129" s="158" t="str" cm="1">
        <f t="array" ref="CC129">IF(ISBLANK(AW129),"0",IF($AZ129&lt;3,"0",_xlfn.CEILING.MATH(AX129/الفرضيات!$H$3*(1+MAX(_xlfn.CHOOSECOLS(_xlfn._xlws.FILTER($I$4:$AT$335,$K$4:$K$335=AW129),36))))))</f>
        <v>0</v>
      </c>
      <c r="CD129" s="158" t="str" cm="1">
        <f t="array" ref="CD129">IF(ISBLANK(AW129),"0",IF($AZ129&lt;3,"0",_xlfn.CEILING.MATH(AY129/الفرضيات!$H$4*(1+MAX(_xlfn.CHOOSECOLS(_xlfn._xlws.FILTER($I$4:$AT$335,$K$4:$K$335=AW129),36))))))</f>
        <v>0</v>
      </c>
      <c r="CE129" s="158">
        <f>IFERROR(MAX(0,((BG129+BO129+BW129)*(1+AS129+AR129)+(BH129+BI129+BJ129+BL129+BP129+BQ129+BR129+BT129+BX129+BY129+BZ129+CB129)*(1+AS129))*(1+ VLOOKUP(AQ129,الفرضيات!$N$1:$O$11,2,0))-AH129),0)</f>
        <v>0</v>
      </c>
      <c r="CF129" s="158">
        <f t="shared" si="33"/>
        <v>0</v>
      </c>
      <c r="CG129" s="158" cm="1">
        <f t="array" ref="CG129">IFERROR(MAX(0,MAX(BM129,BU129,CC129)*(1+VLOOKUP(MAX(_xlfn.CHOOSECOLS(_xlfn._xlws.FILTER($I$4:$AT$335,$K$4:$K$335=AW129),35)),الفرضيات!$N$2:$O$11,2,0))-BA129),0)</f>
        <v>0</v>
      </c>
      <c r="CH129" s="158" cm="1">
        <f t="array" ref="CH129">IFERROR(MAX(0,MAX(BN129,BV129,CD129)*(1+VLOOKUP(MAX(_xlfn.CHOOSECOLS(_xlfn._xlws.FILTER($I$4:$AT$335,$K$4:$K$335=AW129),35)),الفرضيات!$N$2:$O$11,2,0))-BB129),0)</f>
        <v>0</v>
      </c>
    </row>
    <row r="130" spans="9:86" ht="24.75" thickBot="1" x14ac:dyDescent="0.3">
      <c r="I130" s="10"/>
      <c r="J130" s="10"/>
      <c r="K130" s="10"/>
      <c r="L130" s="10"/>
      <c r="M130" s="10"/>
      <c r="N130" s="10"/>
      <c r="O130" s="10"/>
      <c r="P130" s="10"/>
      <c r="Q130" s="10"/>
      <c r="R130" s="10"/>
      <c r="S130" s="10"/>
      <c r="T130" s="114"/>
      <c r="U130" s="114"/>
      <c r="V130" s="114"/>
      <c r="W130" s="10"/>
      <c r="X130" s="10"/>
      <c r="Y130" s="10"/>
      <c r="Z130" s="10"/>
      <c r="AA130" s="10"/>
      <c r="AB130" s="10"/>
      <c r="AC130" s="10"/>
      <c r="AD130" s="10"/>
      <c r="AE130" s="10"/>
      <c r="AF130" s="10"/>
      <c r="AG130" s="10"/>
      <c r="AH130" s="10"/>
      <c r="AI130" s="10"/>
      <c r="AJ130" s="10"/>
      <c r="AK130" s="10"/>
      <c r="AL130" s="10"/>
      <c r="AM130" s="10"/>
      <c r="AN130" s="10"/>
      <c r="AO130" s="10"/>
      <c r="AP130" s="10"/>
      <c r="AQ130" s="111" t="str">
        <f t="shared" si="17"/>
        <v/>
      </c>
      <c r="AR130" s="114" t="str">
        <f>IF(AQ130="","",(LOOKUP(SUM(N130:O130),الفرضيات!$R$2:$R$9, الفرضيات!$S$2:$S$9)))</f>
        <v/>
      </c>
      <c r="AS130" s="114" t="str">
        <f>IF(ISBLANK(L130),"",الفرضيات!$L$2)</f>
        <v/>
      </c>
      <c r="AT130" s="10"/>
      <c r="AU130" s="142"/>
      <c r="AV130" s="10"/>
      <c r="AW130" s="10"/>
      <c r="AX130" s="10"/>
      <c r="AY130" s="10"/>
      <c r="AZ130" s="10"/>
      <c r="BA130" s="10"/>
      <c r="BB130" s="10"/>
      <c r="BC130" s="10"/>
      <c r="BD130" s="10"/>
      <c r="BE130" s="10"/>
      <c r="BF130" s="144"/>
      <c r="BG130" s="158" t="str">
        <f>IF(ISBLANK(L130),"0",T130*(R130-AG130)/الفرضيات!$H$2*(1+AR130))</f>
        <v>0</v>
      </c>
      <c r="BH130" s="158" t="str">
        <f t="shared" si="18"/>
        <v>0</v>
      </c>
      <c r="BI130" s="158" t="str">
        <f t="shared" si="19"/>
        <v>0</v>
      </c>
      <c r="BJ130" s="158" t="str">
        <f t="shared" si="20"/>
        <v>0</v>
      </c>
      <c r="BK130" s="158" t="str">
        <f t="shared" si="21"/>
        <v>0</v>
      </c>
      <c r="BL130" s="158" t="str">
        <f t="shared" si="22"/>
        <v>0</v>
      </c>
      <c r="BM130" s="158" t="str" cm="1">
        <f t="array" ref="BM130">IF(ISBLANK(AW130),"0",_xlfn.CEILING.MATH(AX130/الفرضيات!$H$3*(1+MAX(_xlfn.CHOOSECOLS(_xlfn._xlws.FILTER($I$4:$AT$335,$K$4:$K$335=AW130),36)))))</f>
        <v>0</v>
      </c>
      <c r="BN130" s="158" t="str" cm="1">
        <f t="array" ref="BN130">IF(ISBLANK(AW130),"0",_xlfn.CEILING.MATH(AY130/الفرضيات!$H$4*(1+MAX(_xlfn.CHOOSECOLS(_xlfn._xlws.FILTER($I$4:$AT$335,$K$4:$K$335=AW130),36)))))</f>
        <v>0</v>
      </c>
      <c r="BO130" s="158" t="str">
        <f>IF(ISBLANK(L130),"0",IF(S130&lt;2,"0",(U130*(R130-AG130)/الفرضيات!$H$2*(1+AR130))))</f>
        <v>0</v>
      </c>
      <c r="BP130" s="158" t="str">
        <f t="shared" si="23"/>
        <v>0</v>
      </c>
      <c r="BQ130" s="158" t="str">
        <f t="shared" si="24"/>
        <v>0</v>
      </c>
      <c r="BR130" s="158" t="str">
        <f t="shared" si="25"/>
        <v>0</v>
      </c>
      <c r="BS130" s="158" t="str">
        <f t="shared" si="26"/>
        <v>0</v>
      </c>
      <c r="BT130" s="158" t="str">
        <f t="shared" si="27"/>
        <v>0</v>
      </c>
      <c r="BU130" s="158" t="str" cm="1">
        <f t="array" ref="BU130">IF(ISBLANK(AW130),"0",IF($AZ130&lt;2,"0",_xlfn.CEILING.MATH(AX130/الفرضيات!$H$3*(1+MAX(_xlfn.CHOOSECOLS(_xlfn._xlws.FILTER($I$4:$AT$335,$K$4:$K$335=AW130),36))))))</f>
        <v>0</v>
      </c>
      <c r="BV130" s="158" t="str" cm="1">
        <f t="array" ref="BV130">IF(ISBLANK(AW130),"0",IF($AZ130&lt;2,"0",_xlfn.CEILING.MATH(AY130/الفرضيات!$H$4*(1+MAX(_xlfn.CHOOSECOLS(_xlfn._xlws.FILTER($I$4:$AT$335,$K$4:$K$335=AW130),36))))))</f>
        <v>0</v>
      </c>
      <c r="BW130" s="158" t="str">
        <f>IF(ISBLANK(L130),"0",IF(S130&lt;3,"0",(V130*(R130-AG130)/الفرضيات!$H$2*(1+AR130))))</f>
        <v>0</v>
      </c>
      <c r="BX130" s="158" t="str">
        <f t="shared" si="28"/>
        <v>0</v>
      </c>
      <c r="BY130" s="158" t="str">
        <f t="shared" si="29"/>
        <v>0</v>
      </c>
      <c r="BZ130" s="158" t="str">
        <f t="shared" si="30"/>
        <v>0</v>
      </c>
      <c r="CA130" s="158" t="str">
        <f t="shared" si="31"/>
        <v>0</v>
      </c>
      <c r="CB130" s="158" t="str">
        <f t="shared" si="32"/>
        <v>0</v>
      </c>
      <c r="CC130" s="158" t="str" cm="1">
        <f t="array" ref="CC130">IF(ISBLANK(AW130),"0",IF($AZ130&lt;3,"0",_xlfn.CEILING.MATH(AX130/الفرضيات!$H$3*(1+MAX(_xlfn.CHOOSECOLS(_xlfn._xlws.FILTER($I$4:$AT$335,$K$4:$K$335=AW130),36))))))</f>
        <v>0</v>
      </c>
      <c r="CD130" s="158" t="str" cm="1">
        <f t="array" ref="CD130">IF(ISBLANK(AW130),"0",IF($AZ130&lt;3,"0",_xlfn.CEILING.MATH(AY130/الفرضيات!$H$4*(1+MAX(_xlfn.CHOOSECOLS(_xlfn._xlws.FILTER($I$4:$AT$335,$K$4:$K$335=AW130),36))))))</f>
        <v>0</v>
      </c>
      <c r="CE130" s="158">
        <f>IFERROR(MAX(0,((BG130+BO130+BW130)*(1+AS130+AR130)+(BH130+BI130+BJ130+BL130+BP130+BQ130+BR130+BT130+BX130+BY130+BZ130+CB130)*(1+AS130))*(1+ VLOOKUP(AQ130,الفرضيات!$N$1:$O$11,2,0))-AH130),0)</f>
        <v>0</v>
      </c>
      <c r="CF130" s="158">
        <f t="shared" si="33"/>
        <v>0</v>
      </c>
      <c r="CG130" s="158" cm="1">
        <f t="array" ref="CG130">IFERROR(MAX(0,MAX(BM130,BU130,CC130)*(1+VLOOKUP(MAX(_xlfn.CHOOSECOLS(_xlfn._xlws.FILTER($I$4:$AT$335,$K$4:$K$335=AW130),35)),الفرضيات!$N$2:$O$11,2,0))-BA130),0)</f>
        <v>0</v>
      </c>
      <c r="CH130" s="158" cm="1">
        <f t="array" ref="CH130">IFERROR(MAX(0,MAX(BN130,BV130,CD130)*(1+VLOOKUP(MAX(_xlfn.CHOOSECOLS(_xlfn._xlws.FILTER($I$4:$AT$335,$K$4:$K$335=AW130),35)),الفرضيات!$N$2:$O$11,2,0))-BB130),0)</f>
        <v>0</v>
      </c>
    </row>
    <row r="131" spans="9:86" ht="24.75" thickBot="1" x14ac:dyDescent="0.3">
      <c r="I131" s="10"/>
      <c r="J131" s="10"/>
      <c r="K131" s="10"/>
      <c r="L131" s="10"/>
      <c r="M131" s="10"/>
      <c r="N131" s="10"/>
      <c r="O131" s="10"/>
      <c r="P131" s="10"/>
      <c r="Q131" s="10"/>
      <c r="R131" s="10"/>
      <c r="S131" s="10"/>
      <c r="T131" s="114"/>
      <c r="U131" s="114"/>
      <c r="V131" s="114"/>
      <c r="W131" s="10"/>
      <c r="X131" s="10"/>
      <c r="Y131" s="10"/>
      <c r="Z131" s="10"/>
      <c r="AA131" s="10"/>
      <c r="AB131" s="10"/>
      <c r="AC131" s="10"/>
      <c r="AD131" s="10"/>
      <c r="AE131" s="10"/>
      <c r="AF131" s="10"/>
      <c r="AG131" s="10"/>
      <c r="AH131" s="10"/>
      <c r="AI131" s="10"/>
      <c r="AJ131" s="10"/>
      <c r="AK131" s="10"/>
      <c r="AL131" s="10"/>
      <c r="AM131" s="10"/>
      <c r="AN131" s="10"/>
      <c r="AO131" s="10"/>
      <c r="AP131" s="10"/>
      <c r="AQ131" s="111" t="str">
        <f t="shared" si="17"/>
        <v/>
      </c>
      <c r="AR131" s="114" t="str">
        <f>IF(AQ131="","",(LOOKUP(SUM(N131:O131),الفرضيات!$R$2:$R$9, الفرضيات!$S$2:$S$9)))</f>
        <v/>
      </c>
      <c r="AS131" s="114" t="str">
        <f>IF(ISBLANK(L131),"",الفرضيات!$L$2)</f>
        <v/>
      </c>
      <c r="AT131" s="10"/>
      <c r="AU131" s="142"/>
      <c r="AV131" s="10"/>
      <c r="AW131" s="10"/>
      <c r="AX131" s="10"/>
      <c r="AY131" s="10"/>
      <c r="AZ131" s="10"/>
      <c r="BA131" s="10"/>
      <c r="BB131" s="10"/>
      <c r="BC131" s="10"/>
      <c r="BD131" s="10"/>
      <c r="BE131" s="10"/>
      <c r="BF131" s="144"/>
      <c r="BG131" s="158" t="str">
        <f>IF(ISBLANK(L131),"0",T131*(R131-AG131)/الفرضيات!$H$2*(1+AR131))</f>
        <v>0</v>
      </c>
      <c r="BH131" s="158" t="str">
        <f t="shared" si="18"/>
        <v>0</v>
      </c>
      <c r="BI131" s="158" t="str">
        <f t="shared" si="19"/>
        <v>0</v>
      </c>
      <c r="BJ131" s="158" t="str">
        <f t="shared" si="20"/>
        <v>0</v>
      </c>
      <c r="BK131" s="158" t="str">
        <f t="shared" si="21"/>
        <v>0</v>
      </c>
      <c r="BL131" s="158" t="str">
        <f t="shared" si="22"/>
        <v>0</v>
      </c>
      <c r="BM131" s="158" t="str" cm="1">
        <f t="array" ref="BM131">IF(ISBLANK(AW131),"0",_xlfn.CEILING.MATH(AX131/الفرضيات!$H$3*(1+MAX(_xlfn.CHOOSECOLS(_xlfn._xlws.FILTER($I$4:$AT$335,$K$4:$K$335=AW131),36)))))</f>
        <v>0</v>
      </c>
      <c r="BN131" s="158" t="str" cm="1">
        <f t="array" ref="BN131">IF(ISBLANK(AW131),"0",_xlfn.CEILING.MATH(AY131/الفرضيات!$H$4*(1+MAX(_xlfn.CHOOSECOLS(_xlfn._xlws.FILTER($I$4:$AT$335,$K$4:$K$335=AW131),36)))))</f>
        <v>0</v>
      </c>
      <c r="BO131" s="158" t="str">
        <f>IF(ISBLANK(L131),"0",IF(S131&lt;2,"0",(U131*(R131-AG131)/الفرضيات!$H$2*(1+AR131))))</f>
        <v>0</v>
      </c>
      <c r="BP131" s="158" t="str">
        <f t="shared" si="23"/>
        <v>0</v>
      </c>
      <c r="BQ131" s="158" t="str">
        <f t="shared" si="24"/>
        <v>0</v>
      </c>
      <c r="BR131" s="158" t="str">
        <f t="shared" si="25"/>
        <v>0</v>
      </c>
      <c r="BS131" s="158" t="str">
        <f t="shared" si="26"/>
        <v>0</v>
      </c>
      <c r="BT131" s="158" t="str">
        <f t="shared" si="27"/>
        <v>0</v>
      </c>
      <c r="BU131" s="158" t="str" cm="1">
        <f t="array" ref="BU131">IF(ISBLANK(AW131),"0",IF($AZ131&lt;2,"0",_xlfn.CEILING.MATH(AX131/الفرضيات!$H$3*(1+MAX(_xlfn.CHOOSECOLS(_xlfn._xlws.FILTER($I$4:$AT$335,$K$4:$K$335=AW131),36))))))</f>
        <v>0</v>
      </c>
      <c r="BV131" s="158" t="str" cm="1">
        <f t="array" ref="BV131">IF(ISBLANK(AW131),"0",IF($AZ131&lt;2,"0",_xlfn.CEILING.MATH(AY131/الفرضيات!$H$4*(1+MAX(_xlfn.CHOOSECOLS(_xlfn._xlws.FILTER($I$4:$AT$335,$K$4:$K$335=AW131),36))))))</f>
        <v>0</v>
      </c>
      <c r="BW131" s="158" t="str">
        <f>IF(ISBLANK(L131),"0",IF(S131&lt;3,"0",(V131*(R131-AG131)/الفرضيات!$H$2*(1+AR131))))</f>
        <v>0</v>
      </c>
      <c r="BX131" s="158" t="str">
        <f t="shared" si="28"/>
        <v>0</v>
      </c>
      <c r="BY131" s="158" t="str">
        <f t="shared" si="29"/>
        <v>0</v>
      </c>
      <c r="BZ131" s="158" t="str">
        <f t="shared" si="30"/>
        <v>0</v>
      </c>
      <c r="CA131" s="158" t="str">
        <f t="shared" si="31"/>
        <v>0</v>
      </c>
      <c r="CB131" s="158" t="str">
        <f t="shared" si="32"/>
        <v>0</v>
      </c>
      <c r="CC131" s="158" t="str" cm="1">
        <f t="array" ref="CC131">IF(ISBLANK(AW131),"0",IF($AZ131&lt;3,"0",_xlfn.CEILING.MATH(AX131/الفرضيات!$H$3*(1+MAX(_xlfn.CHOOSECOLS(_xlfn._xlws.FILTER($I$4:$AT$335,$K$4:$K$335=AW131),36))))))</f>
        <v>0</v>
      </c>
      <c r="CD131" s="158" t="str" cm="1">
        <f t="array" ref="CD131">IF(ISBLANK(AW131),"0",IF($AZ131&lt;3,"0",_xlfn.CEILING.MATH(AY131/الفرضيات!$H$4*(1+MAX(_xlfn.CHOOSECOLS(_xlfn._xlws.FILTER($I$4:$AT$335,$K$4:$K$335=AW131),36))))))</f>
        <v>0</v>
      </c>
      <c r="CE131" s="158">
        <f>IFERROR(MAX(0,((BG131+BO131+BW131)*(1+AS131+AR131)+(BH131+BI131+BJ131+BL131+BP131+BQ131+BR131+BT131+BX131+BY131+BZ131+CB131)*(1+AS131))*(1+ VLOOKUP(AQ131,الفرضيات!$N$1:$O$11,2,0))-AH131),0)</f>
        <v>0</v>
      </c>
      <c r="CF131" s="158">
        <f t="shared" si="33"/>
        <v>0</v>
      </c>
      <c r="CG131" s="158" cm="1">
        <f t="array" ref="CG131">IFERROR(MAX(0,MAX(BM131,BU131,CC131)*(1+VLOOKUP(MAX(_xlfn.CHOOSECOLS(_xlfn._xlws.FILTER($I$4:$AT$335,$K$4:$K$335=AW131),35)),الفرضيات!$N$2:$O$11,2,0))-BA131),0)</f>
        <v>0</v>
      </c>
      <c r="CH131" s="158" cm="1">
        <f t="array" ref="CH131">IFERROR(MAX(0,MAX(BN131,BV131,CD131)*(1+VLOOKUP(MAX(_xlfn.CHOOSECOLS(_xlfn._xlws.FILTER($I$4:$AT$335,$K$4:$K$335=AW131),35)),الفرضيات!$N$2:$O$11,2,0))-BB131),0)</f>
        <v>0</v>
      </c>
    </row>
    <row r="132" spans="9:86" ht="24.75" thickBot="1" x14ac:dyDescent="0.3">
      <c r="I132" s="10"/>
      <c r="J132" s="10"/>
      <c r="K132" s="10"/>
      <c r="L132" s="10"/>
      <c r="M132" s="10"/>
      <c r="N132" s="10"/>
      <c r="O132" s="10"/>
      <c r="P132" s="10"/>
      <c r="Q132" s="10"/>
      <c r="R132" s="10"/>
      <c r="S132" s="10"/>
      <c r="T132" s="114"/>
      <c r="U132" s="114"/>
      <c r="V132" s="114"/>
      <c r="W132" s="10"/>
      <c r="X132" s="10"/>
      <c r="Y132" s="10"/>
      <c r="Z132" s="10"/>
      <c r="AA132" s="10"/>
      <c r="AB132" s="10"/>
      <c r="AC132" s="10"/>
      <c r="AD132" s="10"/>
      <c r="AE132" s="10"/>
      <c r="AF132" s="10"/>
      <c r="AG132" s="10"/>
      <c r="AH132" s="10"/>
      <c r="AI132" s="10"/>
      <c r="AJ132" s="10"/>
      <c r="AK132" s="10"/>
      <c r="AL132" s="10"/>
      <c r="AM132" s="10"/>
      <c r="AN132" s="10"/>
      <c r="AO132" s="10"/>
      <c r="AP132" s="10"/>
      <c r="AQ132" s="111" t="str">
        <f t="shared" si="17"/>
        <v/>
      </c>
      <c r="AR132" s="114" t="str">
        <f>IF(AQ132="","",(LOOKUP(SUM(N132:O132),الفرضيات!$R$2:$R$9, الفرضيات!$S$2:$S$9)))</f>
        <v/>
      </c>
      <c r="AS132" s="114" t="str">
        <f>IF(ISBLANK(L132),"",الفرضيات!$L$2)</f>
        <v/>
      </c>
      <c r="AT132" s="10"/>
      <c r="AU132" s="142"/>
      <c r="AV132" s="10"/>
      <c r="AW132" s="10"/>
      <c r="AX132" s="10"/>
      <c r="AY132" s="10"/>
      <c r="AZ132" s="10"/>
      <c r="BA132" s="10"/>
      <c r="BB132" s="10"/>
      <c r="BC132" s="10"/>
      <c r="BD132" s="10"/>
      <c r="BE132" s="10"/>
      <c r="BF132" s="144"/>
      <c r="BG132" s="158" t="str">
        <f>IF(ISBLANK(L132),"0",T132*(R132-AG132)/الفرضيات!$H$2*(1+AR132))</f>
        <v>0</v>
      </c>
      <c r="BH132" s="158" t="str">
        <f t="shared" si="18"/>
        <v>0</v>
      </c>
      <c r="BI132" s="158" t="str">
        <f t="shared" si="19"/>
        <v>0</v>
      </c>
      <c r="BJ132" s="158" t="str">
        <f t="shared" si="20"/>
        <v>0</v>
      </c>
      <c r="BK132" s="158" t="str">
        <f t="shared" si="21"/>
        <v>0</v>
      </c>
      <c r="BL132" s="158" t="str">
        <f t="shared" si="22"/>
        <v>0</v>
      </c>
      <c r="BM132" s="158" t="str" cm="1">
        <f t="array" ref="BM132">IF(ISBLANK(AW132),"0",_xlfn.CEILING.MATH(AX132/الفرضيات!$H$3*(1+MAX(_xlfn.CHOOSECOLS(_xlfn._xlws.FILTER($I$4:$AT$335,$K$4:$K$335=AW132),36)))))</f>
        <v>0</v>
      </c>
      <c r="BN132" s="158" t="str" cm="1">
        <f t="array" ref="BN132">IF(ISBLANK(AW132),"0",_xlfn.CEILING.MATH(AY132/الفرضيات!$H$4*(1+MAX(_xlfn.CHOOSECOLS(_xlfn._xlws.FILTER($I$4:$AT$335,$K$4:$K$335=AW132),36)))))</f>
        <v>0</v>
      </c>
      <c r="BO132" s="158" t="str">
        <f>IF(ISBLANK(L132),"0",IF(S132&lt;2,"0",(U132*(R132-AG132)/الفرضيات!$H$2*(1+AR132))))</f>
        <v>0</v>
      </c>
      <c r="BP132" s="158" t="str">
        <f t="shared" si="23"/>
        <v>0</v>
      </c>
      <c r="BQ132" s="158" t="str">
        <f t="shared" si="24"/>
        <v>0</v>
      </c>
      <c r="BR132" s="158" t="str">
        <f t="shared" si="25"/>
        <v>0</v>
      </c>
      <c r="BS132" s="158" t="str">
        <f t="shared" si="26"/>
        <v>0</v>
      </c>
      <c r="BT132" s="158" t="str">
        <f t="shared" si="27"/>
        <v>0</v>
      </c>
      <c r="BU132" s="158" t="str" cm="1">
        <f t="array" ref="BU132">IF(ISBLANK(AW132),"0",IF($AZ132&lt;2,"0",_xlfn.CEILING.MATH(AX132/الفرضيات!$H$3*(1+MAX(_xlfn.CHOOSECOLS(_xlfn._xlws.FILTER($I$4:$AT$335,$K$4:$K$335=AW132),36))))))</f>
        <v>0</v>
      </c>
      <c r="BV132" s="158" t="str" cm="1">
        <f t="array" ref="BV132">IF(ISBLANK(AW132),"0",IF($AZ132&lt;2,"0",_xlfn.CEILING.MATH(AY132/الفرضيات!$H$4*(1+MAX(_xlfn.CHOOSECOLS(_xlfn._xlws.FILTER($I$4:$AT$335,$K$4:$K$335=AW132),36))))))</f>
        <v>0</v>
      </c>
      <c r="BW132" s="158" t="str">
        <f>IF(ISBLANK(L132),"0",IF(S132&lt;3,"0",(V132*(R132-AG132)/الفرضيات!$H$2*(1+AR132))))</f>
        <v>0</v>
      </c>
      <c r="BX132" s="158" t="str">
        <f t="shared" si="28"/>
        <v>0</v>
      </c>
      <c r="BY132" s="158" t="str">
        <f t="shared" si="29"/>
        <v>0</v>
      </c>
      <c r="BZ132" s="158" t="str">
        <f t="shared" si="30"/>
        <v>0</v>
      </c>
      <c r="CA132" s="158" t="str">
        <f t="shared" si="31"/>
        <v>0</v>
      </c>
      <c r="CB132" s="158" t="str">
        <f t="shared" si="32"/>
        <v>0</v>
      </c>
      <c r="CC132" s="158" t="str" cm="1">
        <f t="array" ref="CC132">IF(ISBLANK(AW132),"0",IF($AZ132&lt;3,"0",_xlfn.CEILING.MATH(AX132/الفرضيات!$H$3*(1+MAX(_xlfn.CHOOSECOLS(_xlfn._xlws.FILTER($I$4:$AT$335,$K$4:$K$335=AW132),36))))))</f>
        <v>0</v>
      </c>
      <c r="CD132" s="158" t="str" cm="1">
        <f t="array" ref="CD132">IF(ISBLANK(AW132),"0",IF($AZ132&lt;3,"0",_xlfn.CEILING.MATH(AY132/الفرضيات!$H$4*(1+MAX(_xlfn.CHOOSECOLS(_xlfn._xlws.FILTER($I$4:$AT$335,$K$4:$K$335=AW132),36))))))</f>
        <v>0</v>
      </c>
      <c r="CE132" s="158">
        <f>IFERROR(MAX(0,((BG132+BO132+BW132)*(1+AS132+AR132)+(BH132+BI132+BJ132+BL132+BP132+BQ132+BR132+BT132+BX132+BY132+BZ132+CB132)*(1+AS132))*(1+ VLOOKUP(AQ132,الفرضيات!$N$1:$O$11,2,0))-AH132),0)</f>
        <v>0</v>
      </c>
      <c r="CF132" s="158">
        <f t="shared" si="33"/>
        <v>0</v>
      </c>
      <c r="CG132" s="158" cm="1">
        <f t="array" ref="CG132">IFERROR(MAX(0,MAX(BM132,BU132,CC132)*(1+VLOOKUP(MAX(_xlfn.CHOOSECOLS(_xlfn._xlws.FILTER($I$4:$AT$335,$K$4:$K$335=AW132),35)),الفرضيات!$N$2:$O$11,2,0))-BA132),0)</f>
        <v>0</v>
      </c>
      <c r="CH132" s="158" cm="1">
        <f t="array" ref="CH132">IFERROR(MAX(0,MAX(BN132,BV132,CD132)*(1+VLOOKUP(MAX(_xlfn.CHOOSECOLS(_xlfn._xlws.FILTER($I$4:$AT$335,$K$4:$K$335=AW132),35)),الفرضيات!$N$2:$O$11,2,0))-BB132),0)</f>
        <v>0</v>
      </c>
    </row>
    <row r="133" spans="9:86" ht="24.75" thickBot="1" x14ac:dyDescent="0.3">
      <c r="I133" s="10"/>
      <c r="J133" s="10"/>
      <c r="K133" s="10"/>
      <c r="L133" s="10"/>
      <c r="M133" s="10"/>
      <c r="N133" s="10"/>
      <c r="O133" s="10"/>
      <c r="P133" s="10"/>
      <c r="Q133" s="10"/>
      <c r="R133" s="10"/>
      <c r="S133" s="10"/>
      <c r="T133" s="114"/>
      <c r="U133" s="114"/>
      <c r="V133" s="114"/>
      <c r="W133" s="10"/>
      <c r="X133" s="10"/>
      <c r="Y133" s="10"/>
      <c r="Z133" s="10"/>
      <c r="AA133" s="10"/>
      <c r="AB133" s="10"/>
      <c r="AC133" s="10"/>
      <c r="AD133" s="10"/>
      <c r="AE133" s="10"/>
      <c r="AF133" s="10"/>
      <c r="AG133" s="10"/>
      <c r="AH133" s="10"/>
      <c r="AI133" s="10"/>
      <c r="AJ133" s="10"/>
      <c r="AK133" s="10"/>
      <c r="AL133" s="10"/>
      <c r="AM133" s="10"/>
      <c r="AN133" s="10"/>
      <c r="AO133" s="10"/>
      <c r="AP133" s="10"/>
      <c r="AQ133" s="111" t="str">
        <f t="shared" ref="AQ133:AQ196" si="34">IFERROR(
IF(AND(AM133&lt;&gt;0,AL133&lt;&gt;0,AK133&lt;&gt;0),
VLOOKUP(AL133,$B$45:$C$48,2,0)*VLOOKUP(AM133,$B$45:$C$48,2,0)*VLOOKUP(AK133,$B$45:$C$48,2,0),
VLOOKUP(AO133,$B$45:$C$48,2,0)*VLOOKUP(AP133,$B$45:$C$48,2,0)*VLOOKUP(AN133,$B$45:$C$48,2,0)),"")</f>
        <v/>
      </c>
      <c r="AR133" s="114" t="str">
        <f>IF(AQ133="","",(LOOKUP(SUM(N133:O133),الفرضيات!$R$2:$R$9, الفرضيات!$S$2:$S$9)))</f>
        <v/>
      </c>
      <c r="AS133" s="114" t="str">
        <f>IF(ISBLANK(L133),"",الفرضيات!$L$2)</f>
        <v/>
      </c>
      <c r="AT133" s="10"/>
      <c r="AU133" s="142"/>
      <c r="AV133" s="10"/>
      <c r="AW133" s="10"/>
      <c r="AX133" s="10"/>
      <c r="AY133" s="10"/>
      <c r="AZ133" s="10"/>
      <c r="BA133" s="10"/>
      <c r="BB133" s="10"/>
      <c r="BC133" s="10"/>
      <c r="BD133" s="10"/>
      <c r="BE133" s="10"/>
      <c r="BF133" s="144"/>
      <c r="BG133" s="158" t="str">
        <f>IF(ISBLANK(L133),"0",T133*(R133-AG133)/الفرضيات!$H$2*(1+AR133))</f>
        <v>0</v>
      </c>
      <c r="BH133" s="158" t="str">
        <f t="shared" ref="BH133:BH196" si="35">IF(ISBLANK(L133),"0",_xlfn.CEILING.MATH(W133))</f>
        <v>0</v>
      </c>
      <c r="BI133" s="158" t="str">
        <f t="shared" ref="BI133:BI196" si="36">IF(ISBLANK(AW133),"0",_xlfn.CEILING.MATH(BC133))</f>
        <v>0</v>
      </c>
      <c r="BJ133" s="158" t="str">
        <f t="shared" ref="BJ133:BJ196" si="37">IF(ISBLANK(AW133),"0",BM133+BN133)</f>
        <v>0</v>
      </c>
      <c r="BK133" s="158" t="str">
        <f t="shared" ref="BK133:BK196" si="38">IF(ISBLANK(L133),"0",_xlfn.CEILING.MATH(AD133))</f>
        <v>0</v>
      </c>
      <c r="BL133" s="158" t="str">
        <f t="shared" ref="BL133:BL196" si="39">IF(ISBLANK(L133),"0",_xlfn.CEILING.MATH(Z133))</f>
        <v>0</v>
      </c>
      <c r="BM133" s="158" t="str" cm="1">
        <f t="array" ref="BM133">IF(ISBLANK(AW133),"0",_xlfn.CEILING.MATH(AX133/الفرضيات!$H$3*(1+MAX(_xlfn.CHOOSECOLS(_xlfn._xlws.FILTER($I$4:$AT$335,$K$4:$K$335=AW133),36)))))</f>
        <v>0</v>
      </c>
      <c r="BN133" s="158" t="str" cm="1">
        <f t="array" ref="BN133">IF(ISBLANK(AW133),"0",_xlfn.CEILING.MATH(AY133/الفرضيات!$H$4*(1+MAX(_xlfn.CHOOSECOLS(_xlfn._xlws.FILTER($I$4:$AT$335,$K$4:$K$335=AW133),36)))))</f>
        <v>0</v>
      </c>
      <c r="BO133" s="158" t="str">
        <f>IF(ISBLANK(L133),"0",IF(S133&lt;2,"0",(U133*(R133-AG133)/الفرضيات!$H$2*(1+AR133))))</f>
        <v>0</v>
      </c>
      <c r="BP133" s="158" t="str">
        <f t="shared" ref="BP133:BP196" si="40">IF(ISBLANK(L133),"0",_xlfn.CEILING.MATH(X133))</f>
        <v>0</v>
      </c>
      <c r="BQ133" s="158" t="str">
        <f t="shared" ref="BQ133:BQ196" si="41">IF(ISBLANK(AW133),"0",_xlfn.CEILING.MATH(BD133))</f>
        <v>0</v>
      </c>
      <c r="BR133" s="158" t="str">
        <f t="shared" ref="BR133:BR196" si="42">IF(ISBLANK(AW133),"0",IF($AZ133&lt;2,"0",BU133+BV133))</f>
        <v>0</v>
      </c>
      <c r="BS133" s="158" t="str">
        <f t="shared" ref="BS133:BS196" si="43">IF(ISBLANK(L133),"0",_xlfn.CEILING.MATH(AE133))</f>
        <v>0</v>
      </c>
      <c r="BT133" s="158" t="str">
        <f t="shared" ref="BT133:BT196" si="44">IF(ISBLANK(L133),"0",_xlfn.CEILING.MATH(AA133))</f>
        <v>0</v>
      </c>
      <c r="BU133" s="158" t="str" cm="1">
        <f t="array" ref="BU133">IF(ISBLANK(AW133),"0",IF($AZ133&lt;2,"0",_xlfn.CEILING.MATH(AX133/الفرضيات!$H$3*(1+MAX(_xlfn.CHOOSECOLS(_xlfn._xlws.FILTER($I$4:$AT$335,$K$4:$K$335=AW133),36))))))</f>
        <v>0</v>
      </c>
      <c r="BV133" s="158" t="str" cm="1">
        <f t="array" ref="BV133">IF(ISBLANK(AW133),"0",IF($AZ133&lt;2,"0",_xlfn.CEILING.MATH(AY133/الفرضيات!$H$4*(1+MAX(_xlfn.CHOOSECOLS(_xlfn._xlws.FILTER($I$4:$AT$335,$K$4:$K$335=AW133),36))))))</f>
        <v>0</v>
      </c>
      <c r="BW133" s="158" t="str">
        <f>IF(ISBLANK(L133),"0",IF(S133&lt;3,"0",(V133*(R133-AG133)/الفرضيات!$H$2*(1+AR133))))</f>
        <v>0</v>
      </c>
      <c r="BX133" s="158" t="str">
        <f t="shared" ref="BX133:BX196" si="45">IF(ISBLANK(L133),"0",_xlfn.CEILING.MATH(Y133))</f>
        <v>0</v>
      </c>
      <c r="BY133" s="158" t="str">
        <f t="shared" ref="BY133:BY196" si="46">IF(ISBLANK(AW133),"0",_xlfn.CEILING.MATH(BE133))</f>
        <v>0</v>
      </c>
      <c r="BZ133" s="158" t="str">
        <f t="shared" ref="BZ133:BZ196" si="47">IF(ISBLANK(AW133),"0",IF($AZ133&lt;3,"0",CC133+CD133))</f>
        <v>0</v>
      </c>
      <c r="CA133" s="158" t="str">
        <f t="shared" ref="CA133:CA196" si="48">IF(ISBLANK(L133),"0",_xlfn.CEILING.MATH(AF133))</f>
        <v>0</v>
      </c>
      <c r="CB133" s="158" t="str">
        <f t="shared" ref="CB133:CB196" si="49">IF(ISBLANK(L133),"0",_xlfn.CEILING.MATH(AB133))</f>
        <v>0</v>
      </c>
      <c r="CC133" s="158" t="str" cm="1">
        <f t="array" ref="CC133">IF(ISBLANK(AW133),"0",IF($AZ133&lt;3,"0",_xlfn.CEILING.MATH(AX133/الفرضيات!$H$3*(1+MAX(_xlfn.CHOOSECOLS(_xlfn._xlws.FILTER($I$4:$AT$335,$K$4:$K$335=AW133),36))))))</f>
        <v>0</v>
      </c>
      <c r="CD133" s="158" t="str" cm="1">
        <f t="array" ref="CD133">IF(ISBLANK(AW133),"0",IF($AZ133&lt;3,"0",_xlfn.CEILING.MATH(AY133/الفرضيات!$H$4*(1+MAX(_xlfn.CHOOSECOLS(_xlfn._xlws.FILTER($I$4:$AT$335,$K$4:$K$335=AW133),36))))))</f>
        <v>0</v>
      </c>
      <c r="CE133" s="158">
        <f>IFERROR(MAX(0,((BG133+BO133+BW133)*(1+AS133+AR133)+(BH133+BI133+BJ133+BL133+BP133+BQ133+BR133+BT133+BX133+BY133+BZ133+CB133)*(1+AS133))*(1+ VLOOKUP(AQ133,الفرضيات!$N$1:$O$11,2,0))-AH133),0)</f>
        <v>0</v>
      </c>
      <c r="CF133" s="158">
        <f t="shared" ref="CF133:CF196" si="50">IFERROR(BK133+BS133+CA133,0)</f>
        <v>0</v>
      </c>
      <c r="CG133" s="158" cm="1">
        <f t="array" ref="CG133">IFERROR(MAX(0,MAX(BM133,BU133,CC133)*(1+VLOOKUP(MAX(_xlfn.CHOOSECOLS(_xlfn._xlws.FILTER($I$4:$AT$335,$K$4:$K$335=AW133),35)),الفرضيات!$N$2:$O$11,2,0))-BA133),0)</f>
        <v>0</v>
      </c>
      <c r="CH133" s="158" cm="1">
        <f t="array" ref="CH133">IFERROR(MAX(0,MAX(BN133,BV133,CD133)*(1+VLOOKUP(MAX(_xlfn.CHOOSECOLS(_xlfn._xlws.FILTER($I$4:$AT$335,$K$4:$K$335=AW133),35)),الفرضيات!$N$2:$O$11,2,0))-BB133),0)</f>
        <v>0</v>
      </c>
    </row>
    <row r="134" spans="9:86" ht="24.75" thickBot="1" x14ac:dyDescent="0.3">
      <c r="I134" s="10"/>
      <c r="J134" s="10"/>
      <c r="K134" s="10"/>
      <c r="L134" s="10"/>
      <c r="M134" s="10"/>
      <c r="N134" s="10"/>
      <c r="O134" s="10"/>
      <c r="P134" s="10"/>
      <c r="Q134" s="10"/>
      <c r="R134" s="10"/>
      <c r="S134" s="10"/>
      <c r="T134" s="114"/>
      <c r="U134" s="114"/>
      <c r="V134" s="114"/>
      <c r="W134" s="10"/>
      <c r="X134" s="10"/>
      <c r="Y134" s="10"/>
      <c r="Z134" s="10"/>
      <c r="AA134" s="10"/>
      <c r="AB134" s="10"/>
      <c r="AC134" s="10"/>
      <c r="AD134" s="10"/>
      <c r="AE134" s="10"/>
      <c r="AF134" s="10"/>
      <c r="AG134" s="10"/>
      <c r="AH134" s="10"/>
      <c r="AI134" s="10"/>
      <c r="AJ134" s="10"/>
      <c r="AK134" s="10"/>
      <c r="AL134" s="10"/>
      <c r="AM134" s="10"/>
      <c r="AN134" s="10"/>
      <c r="AO134" s="10"/>
      <c r="AP134" s="10"/>
      <c r="AQ134" s="111" t="str">
        <f t="shared" si="34"/>
        <v/>
      </c>
      <c r="AR134" s="114" t="str">
        <f>IF(AQ134="","",(LOOKUP(SUM(N134:O134),الفرضيات!$R$2:$R$9, الفرضيات!$S$2:$S$9)))</f>
        <v/>
      </c>
      <c r="AS134" s="114" t="str">
        <f>IF(ISBLANK(L134),"",الفرضيات!$L$2)</f>
        <v/>
      </c>
      <c r="AT134" s="10"/>
      <c r="AU134" s="142"/>
      <c r="AV134" s="10"/>
      <c r="AW134" s="10"/>
      <c r="AX134" s="10"/>
      <c r="AY134" s="10"/>
      <c r="AZ134" s="10"/>
      <c r="BA134" s="10"/>
      <c r="BB134" s="10"/>
      <c r="BC134" s="10"/>
      <c r="BD134" s="10"/>
      <c r="BE134" s="10"/>
      <c r="BF134" s="144"/>
      <c r="BG134" s="158" t="str">
        <f>IF(ISBLANK(L134),"0",T134*(R134-AG134)/الفرضيات!$H$2*(1+AR134))</f>
        <v>0</v>
      </c>
      <c r="BH134" s="158" t="str">
        <f t="shared" si="35"/>
        <v>0</v>
      </c>
      <c r="BI134" s="158" t="str">
        <f t="shared" si="36"/>
        <v>0</v>
      </c>
      <c r="BJ134" s="158" t="str">
        <f t="shared" si="37"/>
        <v>0</v>
      </c>
      <c r="BK134" s="158" t="str">
        <f t="shared" si="38"/>
        <v>0</v>
      </c>
      <c r="BL134" s="158" t="str">
        <f t="shared" si="39"/>
        <v>0</v>
      </c>
      <c r="BM134" s="158" t="str" cm="1">
        <f t="array" ref="BM134">IF(ISBLANK(AW134),"0",_xlfn.CEILING.MATH(AX134/الفرضيات!$H$3*(1+MAX(_xlfn.CHOOSECOLS(_xlfn._xlws.FILTER($I$4:$AT$335,$K$4:$K$335=AW134),36)))))</f>
        <v>0</v>
      </c>
      <c r="BN134" s="158" t="str" cm="1">
        <f t="array" ref="BN134">IF(ISBLANK(AW134),"0",_xlfn.CEILING.MATH(AY134/الفرضيات!$H$4*(1+MAX(_xlfn.CHOOSECOLS(_xlfn._xlws.FILTER($I$4:$AT$335,$K$4:$K$335=AW134),36)))))</f>
        <v>0</v>
      </c>
      <c r="BO134" s="158" t="str">
        <f>IF(ISBLANK(L134),"0",IF(S134&lt;2,"0",(U134*(R134-AG134)/الفرضيات!$H$2*(1+AR134))))</f>
        <v>0</v>
      </c>
      <c r="BP134" s="158" t="str">
        <f t="shared" si="40"/>
        <v>0</v>
      </c>
      <c r="BQ134" s="158" t="str">
        <f t="shared" si="41"/>
        <v>0</v>
      </c>
      <c r="BR134" s="158" t="str">
        <f t="shared" si="42"/>
        <v>0</v>
      </c>
      <c r="BS134" s="158" t="str">
        <f t="shared" si="43"/>
        <v>0</v>
      </c>
      <c r="BT134" s="158" t="str">
        <f t="shared" si="44"/>
        <v>0</v>
      </c>
      <c r="BU134" s="158" t="str" cm="1">
        <f t="array" ref="BU134">IF(ISBLANK(AW134),"0",IF($AZ134&lt;2,"0",_xlfn.CEILING.MATH(AX134/الفرضيات!$H$3*(1+MAX(_xlfn.CHOOSECOLS(_xlfn._xlws.FILTER($I$4:$AT$335,$K$4:$K$335=AW134),36))))))</f>
        <v>0</v>
      </c>
      <c r="BV134" s="158" t="str" cm="1">
        <f t="array" ref="BV134">IF(ISBLANK(AW134),"0",IF($AZ134&lt;2,"0",_xlfn.CEILING.MATH(AY134/الفرضيات!$H$4*(1+MAX(_xlfn.CHOOSECOLS(_xlfn._xlws.FILTER($I$4:$AT$335,$K$4:$K$335=AW134),36))))))</f>
        <v>0</v>
      </c>
      <c r="BW134" s="158" t="str">
        <f>IF(ISBLANK(L134),"0",IF(S134&lt;3,"0",(V134*(R134-AG134)/الفرضيات!$H$2*(1+AR134))))</f>
        <v>0</v>
      </c>
      <c r="BX134" s="158" t="str">
        <f t="shared" si="45"/>
        <v>0</v>
      </c>
      <c r="BY134" s="158" t="str">
        <f t="shared" si="46"/>
        <v>0</v>
      </c>
      <c r="BZ134" s="158" t="str">
        <f t="shared" si="47"/>
        <v>0</v>
      </c>
      <c r="CA134" s="158" t="str">
        <f t="shared" si="48"/>
        <v>0</v>
      </c>
      <c r="CB134" s="158" t="str">
        <f t="shared" si="49"/>
        <v>0</v>
      </c>
      <c r="CC134" s="158" t="str" cm="1">
        <f t="array" ref="CC134">IF(ISBLANK(AW134),"0",IF($AZ134&lt;3,"0",_xlfn.CEILING.MATH(AX134/الفرضيات!$H$3*(1+MAX(_xlfn.CHOOSECOLS(_xlfn._xlws.FILTER($I$4:$AT$335,$K$4:$K$335=AW134),36))))))</f>
        <v>0</v>
      </c>
      <c r="CD134" s="158" t="str" cm="1">
        <f t="array" ref="CD134">IF(ISBLANK(AW134),"0",IF($AZ134&lt;3,"0",_xlfn.CEILING.MATH(AY134/الفرضيات!$H$4*(1+MAX(_xlfn.CHOOSECOLS(_xlfn._xlws.FILTER($I$4:$AT$335,$K$4:$K$335=AW134),36))))))</f>
        <v>0</v>
      </c>
      <c r="CE134" s="158">
        <f>IFERROR(MAX(0,((BG134+BO134+BW134)*(1+AS134+AR134)+(BH134+BI134+BJ134+BL134+BP134+BQ134+BR134+BT134+BX134+BY134+BZ134+CB134)*(1+AS134))*(1+ VLOOKUP(AQ134,الفرضيات!$N$1:$O$11,2,0))-AH134),0)</f>
        <v>0</v>
      </c>
      <c r="CF134" s="158">
        <f t="shared" si="50"/>
        <v>0</v>
      </c>
      <c r="CG134" s="158" cm="1">
        <f t="array" ref="CG134">IFERROR(MAX(0,MAX(BM134,BU134,CC134)*(1+VLOOKUP(MAX(_xlfn.CHOOSECOLS(_xlfn._xlws.FILTER($I$4:$AT$335,$K$4:$K$335=AW134),35)),الفرضيات!$N$2:$O$11,2,0))-BA134),0)</f>
        <v>0</v>
      </c>
      <c r="CH134" s="158" cm="1">
        <f t="array" ref="CH134">IFERROR(MAX(0,MAX(BN134,BV134,CD134)*(1+VLOOKUP(MAX(_xlfn.CHOOSECOLS(_xlfn._xlws.FILTER($I$4:$AT$335,$K$4:$K$335=AW134),35)),الفرضيات!$N$2:$O$11,2,0))-BB134),0)</f>
        <v>0</v>
      </c>
    </row>
    <row r="135" spans="9:86" ht="24.75" thickBot="1" x14ac:dyDescent="0.3">
      <c r="I135" s="10"/>
      <c r="J135" s="10"/>
      <c r="K135" s="10"/>
      <c r="L135" s="10"/>
      <c r="M135" s="10"/>
      <c r="N135" s="10"/>
      <c r="O135" s="10"/>
      <c r="P135" s="10"/>
      <c r="Q135" s="10"/>
      <c r="R135" s="10"/>
      <c r="S135" s="10"/>
      <c r="T135" s="114"/>
      <c r="U135" s="114"/>
      <c r="V135" s="114"/>
      <c r="W135" s="10"/>
      <c r="X135" s="10"/>
      <c r="Y135" s="10"/>
      <c r="Z135" s="10"/>
      <c r="AA135" s="10"/>
      <c r="AB135" s="10"/>
      <c r="AC135" s="10"/>
      <c r="AD135" s="10"/>
      <c r="AE135" s="10"/>
      <c r="AF135" s="10"/>
      <c r="AG135" s="10"/>
      <c r="AH135" s="10"/>
      <c r="AI135" s="10"/>
      <c r="AJ135" s="10"/>
      <c r="AK135" s="10"/>
      <c r="AL135" s="10"/>
      <c r="AM135" s="10"/>
      <c r="AN135" s="10"/>
      <c r="AO135" s="10"/>
      <c r="AP135" s="10"/>
      <c r="AQ135" s="111" t="str">
        <f t="shared" si="34"/>
        <v/>
      </c>
      <c r="AR135" s="114" t="str">
        <f>IF(AQ135="","",(LOOKUP(SUM(N135:O135),الفرضيات!$R$2:$R$9, الفرضيات!$S$2:$S$9)))</f>
        <v/>
      </c>
      <c r="AS135" s="114" t="str">
        <f>IF(ISBLANK(L135),"",الفرضيات!$L$2)</f>
        <v/>
      </c>
      <c r="AT135" s="10"/>
      <c r="AU135" s="142"/>
      <c r="AV135" s="10"/>
      <c r="AW135" s="10"/>
      <c r="AX135" s="10"/>
      <c r="AY135" s="10"/>
      <c r="AZ135" s="10"/>
      <c r="BA135" s="10"/>
      <c r="BB135" s="10"/>
      <c r="BC135" s="10"/>
      <c r="BD135" s="10"/>
      <c r="BE135" s="10"/>
      <c r="BF135" s="144"/>
      <c r="BG135" s="158" t="str">
        <f>IF(ISBLANK(L135),"0",T135*(R135-AG135)/الفرضيات!$H$2*(1+AR135))</f>
        <v>0</v>
      </c>
      <c r="BH135" s="158" t="str">
        <f t="shared" si="35"/>
        <v>0</v>
      </c>
      <c r="BI135" s="158" t="str">
        <f t="shared" si="36"/>
        <v>0</v>
      </c>
      <c r="BJ135" s="158" t="str">
        <f t="shared" si="37"/>
        <v>0</v>
      </c>
      <c r="BK135" s="158" t="str">
        <f t="shared" si="38"/>
        <v>0</v>
      </c>
      <c r="BL135" s="158" t="str">
        <f t="shared" si="39"/>
        <v>0</v>
      </c>
      <c r="BM135" s="158" t="str" cm="1">
        <f t="array" ref="BM135">IF(ISBLANK(AW135),"0",_xlfn.CEILING.MATH(AX135/الفرضيات!$H$3*(1+MAX(_xlfn.CHOOSECOLS(_xlfn._xlws.FILTER($I$4:$AT$335,$K$4:$K$335=AW135),36)))))</f>
        <v>0</v>
      </c>
      <c r="BN135" s="158" t="str" cm="1">
        <f t="array" ref="BN135">IF(ISBLANK(AW135),"0",_xlfn.CEILING.MATH(AY135/الفرضيات!$H$4*(1+MAX(_xlfn.CHOOSECOLS(_xlfn._xlws.FILTER($I$4:$AT$335,$K$4:$K$335=AW135),36)))))</f>
        <v>0</v>
      </c>
      <c r="BO135" s="158" t="str">
        <f>IF(ISBLANK(L135),"0",IF(S135&lt;2,"0",(U135*(R135-AG135)/الفرضيات!$H$2*(1+AR135))))</f>
        <v>0</v>
      </c>
      <c r="BP135" s="158" t="str">
        <f t="shared" si="40"/>
        <v>0</v>
      </c>
      <c r="BQ135" s="158" t="str">
        <f t="shared" si="41"/>
        <v>0</v>
      </c>
      <c r="BR135" s="158" t="str">
        <f t="shared" si="42"/>
        <v>0</v>
      </c>
      <c r="BS135" s="158" t="str">
        <f t="shared" si="43"/>
        <v>0</v>
      </c>
      <c r="BT135" s="158" t="str">
        <f t="shared" si="44"/>
        <v>0</v>
      </c>
      <c r="BU135" s="158" t="str" cm="1">
        <f t="array" ref="BU135">IF(ISBLANK(AW135),"0",IF($AZ135&lt;2,"0",_xlfn.CEILING.MATH(AX135/الفرضيات!$H$3*(1+MAX(_xlfn.CHOOSECOLS(_xlfn._xlws.FILTER($I$4:$AT$335,$K$4:$K$335=AW135),36))))))</f>
        <v>0</v>
      </c>
      <c r="BV135" s="158" t="str" cm="1">
        <f t="array" ref="BV135">IF(ISBLANK(AW135),"0",IF($AZ135&lt;2,"0",_xlfn.CEILING.MATH(AY135/الفرضيات!$H$4*(1+MAX(_xlfn.CHOOSECOLS(_xlfn._xlws.FILTER($I$4:$AT$335,$K$4:$K$335=AW135),36))))))</f>
        <v>0</v>
      </c>
      <c r="BW135" s="158" t="str">
        <f>IF(ISBLANK(L135),"0",IF(S135&lt;3,"0",(V135*(R135-AG135)/الفرضيات!$H$2*(1+AR135))))</f>
        <v>0</v>
      </c>
      <c r="BX135" s="158" t="str">
        <f t="shared" si="45"/>
        <v>0</v>
      </c>
      <c r="BY135" s="158" t="str">
        <f t="shared" si="46"/>
        <v>0</v>
      </c>
      <c r="BZ135" s="158" t="str">
        <f t="shared" si="47"/>
        <v>0</v>
      </c>
      <c r="CA135" s="158" t="str">
        <f t="shared" si="48"/>
        <v>0</v>
      </c>
      <c r="CB135" s="158" t="str">
        <f t="shared" si="49"/>
        <v>0</v>
      </c>
      <c r="CC135" s="158" t="str" cm="1">
        <f t="array" ref="CC135">IF(ISBLANK(AW135),"0",IF($AZ135&lt;3,"0",_xlfn.CEILING.MATH(AX135/الفرضيات!$H$3*(1+MAX(_xlfn.CHOOSECOLS(_xlfn._xlws.FILTER($I$4:$AT$335,$K$4:$K$335=AW135),36))))))</f>
        <v>0</v>
      </c>
      <c r="CD135" s="158" t="str" cm="1">
        <f t="array" ref="CD135">IF(ISBLANK(AW135),"0",IF($AZ135&lt;3,"0",_xlfn.CEILING.MATH(AY135/الفرضيات!$H$4*(1+MAX(_xlfn.CHOOSECOLS(_xlfn._xlws.FILTER($I$4:$AT$335,$K$4:$K$335=AW135),36))))))</f>
        <v>0</v>
      </c>
      <c r="CE135" s="158">
        <f>IFERROR(MAX(0,((BG135+BO135+BW135)*(1+AS135+AR135)+(BH135+BI135+BJ135+BL135+BP135+BQ135+BR135+BT135+BX135+BY135+BZ135+CB135)*(1+AS135))*(1+ VLOOKUP(AQ135,الفرضيات!$N$1:$O$11,2,0))-AH135),0)</f>
        <v>0</v>
      </c>
      <c r="CF135" s="158">
        <f t="shared" si="50"/>
        <v>0</v>
      </c>
      <c r="CG135" s="158" cm="1">
        <f t="array" ref="CG135">IFERROR(MAX(0,MAX(BM135,BU135,CC135)*(1+VLOOKUP(MAX(_xlfn.CHOOSECOLS(_xlfn._xlws.FILTER($I$4:$AT$335,$K$4:$K$335=AW135),35)),الفرضيات!$N$2:$O$11,2,0))-BA135),0)</f>
        <v>0</v>
      </c>
      <c r="CH135" s="158" cm="1">
        <f t="array" ref="CH135">IFERROR(MAX(0,MAX(BN135,BV135,CD135)*(1+VLOOKUP(MAX(_xlfn.CHOOSECOLS(_xlfn._xlws.FILTER($I$4:$AT$335,$K$4:$K$335=AW135),35)),الفرضيات!$N$2:$O$11,2,0))-BB135),0)</f>
        <v>0</v>
      </c>
    </row>
    <row r="136" spans="9:86" ht="24.75" thickBot="1" x14ac:dyDescent="0.3">
      <c r="I136" s="10"/>
      <c r="J136" s="10"/>
      <c r="K136" s="10"/>
      <c r="L136" s="10"/>
      <c r="M136" s="10"/>
      <c r="N136" s="10"/>
      <c r="O136" s="10"/>
      <c r="P136" s="10"/>
      <c r="Q136" s="10"/>
      <c r="R136" s="10"/>
      <c r="S136" s="10"/>
      <c r="T136" s="114"/>
      <c r="U136" s="114"/>
      <c r="V136" s="114"/>
      <c r="W136" s="10"/>
      <c r="X136" s="10"/>
      <c r="Y136" s="10"/>
      <c r="Z136" s="10"/>
      <c r="AA136" s="10"/>
      <c r="AB136" s="10"/>
      <c r="AC136" s="10"/>
      <c r="AD136" s="10"/>
      <c r="AE136" s="10"/>
      <c r="AF136" s="10"/>
      <c r="AG136" s="10"/>
      <c r="AH136" s="10"/>
      <c r="AI136" s="10"/>
      <c r="AJ136" s="10"/>
      <c r="AK136" s="10"/>
      <c r="AL136" s="10"/>
      <c r="AM136" s="10"/>
      <c r="AN136" s="10"/>
      <c r="AO136" s="10"/>
      <c r="AP136" s="10"/>
      <c r="AQ136" s="111" t="str">
        <f t="shared" si="34"/>
        <v/>
      </c>
      <c r="AR136" s="114" t="str">
        <f>IF(AQ136="","",(LOOKUP(SUM(N136:O136),الفرضيات!$R$2:$R$9, الفرضيات!$S$2:$S$9)))</f>
        <v/>
      </c>
      <c r="AS136" s="114" t="str">
        <f>IF(ISBLANK(L136),"",الفرضيات!$L$2)</f>
        <v/>
      </c>
      <c r="AT136" s="10"/>
      <c r="AU136" s="142"/>
      <c r="AV136" s="10"/>
      <c r="AW136" s="10"/>
      <c r="AX136" s="10"/>
      <c r="AY136" s="10"/>
      <c r="AZ136" s="10"/>
      <c r="BA136" s="10"/>
      <c r="BB136" s="10"/>
      <c r="BC136" s="10"/>
      <c r="BD136" s="10"/>
      <c r="BE136" s="10"/>
      <c r="BF136" s="144"/>
      <c r="BG136" s="158" t="str">
        <f>IF(ISBLANK(L136),"0",T136*(R136-AG136)/الفرضيات!$H$2*(1+AR136))</f>
        <v>0</v>
      </c>
      <c r="BH136" s="158" t="str">
        <f t="shared" si="35"/>
        <v>0</v>
      </c>
      <c r="BI136" s="158" t="str">
        <f t="shared" si="36"/>
        <v>0</v>
      </c>
      <c r="BJ136" s="158" t="str">
        <f t="shared" si="37"/>
        <v>0</v>
      </c>
      <c r="BK136" s="158" t="str">
        <f t="shared" si="38"/>
        <v>0</v>
      </c>
      <c r="BL136" s="158" t="str">
        <f t="shared" si="39"/>
        <v>0</v>
      </c>
      <c r="BM136" s="158" t="str" cm="1">
        <f t="array" ref="BM136">IF(ISBLANK(AW136),"0",_xlfn.CEILING.MATH(AX136/الفرضيات!$H$3*(1+MAX(_xlfn.CHOOSECOLS(_xlfn._xlws.FILTER($I$4:$AT$335,$K$4:$K$335=AW136),36)))))</f>
        <v>0</v>
      </c>
      <c r="BN136" s="158" t="str" cm="1">
        <f t="array" ref="BN136">IF(ISBLANK(AW136),"0",_xlfn.CEILING.MATH(AY136/الفرضيات!$H$4*(1+MAX(_xlfn.CHOOSECOLS(_xlfn._xlws.FILTER($I$4:$AT$335,$K$4:$K$335=AW136),36)))))</f>
        <v>0</v>
      </c>
      <c r="BO136" s="158" t="str">
        <f>IF(ISBLANK(L136),"0",IF(S136&lt;2,"0",(U136*(R136-AG136)/الفرضيات!$H$2*(1+AR136))))</f>
        <v>0</v>
      </c>
      <c r="BP136" s="158" t="str">
        <f t="shared" si="40"/>
        <v>0</v>
      </c>
      <c r="BQ136" s="158" t="str">
        <f t="shared" si="41"/>
        <v>0</v>
      </c>
      <c r="BR136" s="158" t="str">
        <f t="shared" si="42"/>
        <v>0</v>
      </c>
      <c r="BS136" s="158" t="str">
        <f t="shared" si="43"/>
        <v>0</v>
      </c>
      <c r="BT136" s="158" t="str">
        <f t="shared" si="44"/>
        <v>0</v>
      </c>
      <c r="BU136" s="158" t="str" cm="1">
        <f t="array" ref="BU136">IF(ISBLANK(AW136),"0",IF($AZ136&lt;2,"0",_xlfn.CEILING.MATH(AX136/الفرضيات!$H$3*(1+MAX(_xlfn.CHOOSECOLS(_xlfn._xlws.FILTER($I$4:$AT$335,$K$4:$K$335=AW136),36))))))</f>
        <v>0</v>
      </c>
      <c r="BV136" s="158" t="str" cm="1">
        <f t="array" ref="BV136">IF(ISBLANK(AW136),"0",IF($AZ136&lt;2,"0",_xlfn.CEILING.MATH(AY136/الفرضيات!$H$4*(1+MAX(_xlfn.CHOOSECOLS(_xlfn._xlws.FILTER($I$4:$AT$335,$K$4:$K$335=AW136),36))))))</f>
        <v>0</v>
      </c>
      <c r="BW136" s="158" t="str">
        <f>IF(ISBLANK(L136),"0",IF(S136&lt;3,"0",(V136*(R136-AG136)/الفرضيات!$H$2*(1+AR136))))</f>
        <v>0</v>
      </c>
      <c r="BX136" s="158" t="str">
        <f t="shared" si="45"/>
        <v>0</v>
      </c>
      <c r="BY136" s="158" t="str">
        <f t="shared" si="46"/>
        <v>0</v>
      </c>
      <c r="BZ136" s="158" t="str">
        <f t="shared" si="47"/>
        <v>0</v>
      </c>
      <c r="CA136" s="158" t="str">
        <f t="shared" si="48"/>
        <v>0</v>
      </c>
      <c r="CB136" s="158" t="str">
        <f t="shared" si="49"/>
        <v>0</v>
      </c>
      <c r="CC136" s="158" t="str" cm="1">
        <f t="array" ref="CC136">IF(ISBLANK(AW136),"0",IF($AZ136&lt;3,"0",_xlfn.CEILING.MATH(AX136/الفرضيات!$H$3*(1+MAX(_xlfn.CHOOSECOLS(_xlfn._xlws.FILTER($I$4:$AT$335,$K$4:$K$335=AW136),36))))))</f>
        <v>0</v>
      </c>
      <c r="CD136" s="158" t="str" cm="1">
        <f t="array" ref="CD136">IF(ISBLANK(AW136),"0",IF($AZ136&lt;3,"0",_xlfn.CEILING.MATH(AY136/الفرضيات!$H$4*(1+MAX(_xlfn.CHOOSECOLS(_xlfn._xlws.FILTER($I$4:$AT$335,$K$4:$K$335=AW136),36))))))</f>
        <v>0</v>
      </c>
      <c r="CE136" s="158">
        <f>IFERROR(MAX(0,((BG136+BO136+BW136)*(1+AS136+AR136)+(BH136+BI136+BJ136+BL136+BP136+BQ136+BR136+BT136+BX136+BY136+BZ136+CB136)*(1+AS136))*(1+ VLOOKUP(AQ136,الفرضيات!$N$1:$O$11,2,0))-AH136),0)</f>
        <v>0</v>
      </c>
      <c r="CF136" s="158">
        <f t="shared" si="50"/>
        <v>0</v>
      </c>
      <c r="CG136" s="158" cm="1">
        <f t="array" ref="CG136">IFERROR(MAX(0,MAX(BM136,BU136,CC136)*(1+VLOOKUP(MAX(_xlfn.CHOOSECOLS(_xlfn._xlws.FILTER($I$4:$AT$335,$K$4:$K$335=AW136),35)),الفرضيات!$N$2:$O$11,2,0))-BA136),0)</f>
        <v>0</v>
      </c>
      <c r="CH136" s="158" cm="1">
        <f t="array" ref="CH136">IFERROR(MAX(0,MAX(BN136,BV136,CD136)*(1+VLOOKUP(MAX(_xlfn.CHOOSECOLS(_xlfn._xlws.FILTER($I$4:$AT$335,$K$4:$K$335=AW136),35)),الفرضيات!$N$2:$O$11,2,0))-BB136),0)</f>
        <v>0</v>
      </c>
    </row>
    <row r="137" spans="9:86" ht="24.75" thickBot="1" x14ac:dyDescent="0.3">
      <c r="I137" s="10"/>
      <c r="J137" s="10"/>
      <c r="K137" s="10"/>
      <c r="L137" s="10"/>
      <c r="M137" s="10"/>
      <c r="N137" s="10"/>
      <c r="O137" s="10"/>
      <c r="P137" s="10"/>
      <c r="Q137" s="10"/>
      <c r="R137" s="10"/>
      <c r="S137" s="10"/>
      <c r="T137" s="114"/>
      <c r="U137" s="114"/>
      <c r="V137" s="114"/>
      <c r="W137" s="10"/>
      <c r="X137" s="10"/>
      <c r="Y137" s="10"/>
      <c r="Z137" s="10"/>
      <c r="AA137" s="10"/>
      <c r="AB137" s="10"/>
      <c r="AC137" s="10"/>
      <c r="AD137" s="10"/>
      <c r="AE137" s="10"/>
      <c r="AF137" s="10"/>
      <c r="AG137" s="10"/>
      <c r="AH137" s="10"/>
      <c r="AI137" s="10"/>
      <c r="AJ137" s="10"/>
      <c r="AK137" s="10"/>
      <c r="AL137" s="10"/>
      <c r="AM137" s="10"/>
      <c r="AN137" s="10"/>
      <c r="AO137" s="10"/>
      <c r="AP137" s="10"/>
      <c r="AQ137" s="111" t="str">
        <f t="shared" si="34"/>
        <v/>
      </c>
      <c r="AR137" s="114" t="str">
        <f>IF(AQ137="","",(LOOKUP(SUM(N137:O137),الفرضيات!$R$2:$R$9, الفرضيات!$S$2:$S$9)))</f>
        <v/>
      </c>
      <c r="AS137" s="114" t="str">
        <f>IF(ISBLANK(L137),"",الفرضيات!$L$2)</f>
        <v/>
      </c>
      <c r="AT137" s="10"/>
      <c r="AU137" s="142"/>
      <c r="AV137" s="10"/>
      <c r="AW137" s="10"/>
      <c r="AX137" s="10"/>
      <c r="AY137" s="10"/>
      <c r="AZ137" s="10"/>
      <c r="BA137" s="10"/>
      <c r="BB137" s="10"/>
      <c r="BC137" s="10"/>
      <c r="BD137" s="10"/>
      <c r="BE137" s="10"/>
      <c r="BF137" s="144"/>
      <c r="BG137" s="158" t="str">
        <f>IF(ISBLANK(L137),"0",T137*(R137-AG137)/الفرضيات!$H$2*(1+AR137))</f>
        <v>0</v>
      </c>
      <c r="BH137" s="158" t="str">
        <f t="shared" si="35"/>
        <v>0</v>
      </c>
      <c r="BI137" s="158" t="str">
        <f t="shared" si="36"/>
        <v>0</v>
      </c>
      <c r="BJ137" s="158" t="str">
        <f t="shared" si="37"/>
        <v>0</v>
      </c>
      <c r="BK137" s="158" t="str">
        <f t="shared" si="38"/>
        <v>0</v>
      </c>
      <c r="BL137" s="158" t="str">
        <f t="shared" si="39"/>
        <v>0</v>
      </c>
      <c r="BM137" s="158" t="str" cm="1">
        <f t="array" ref="BM137">IF(ISBLANK(AW137),"0",_xlfn.CEILING.MATH(AX137/الفرضيات!$H$3*(1+MAX(_xlfn.CHOOSECOLS(_xlfn._xlws.FILTER($I$4:$AT$335,$K$4:$K$335=AW137),36)))))</f>
        <v>0</v>
      </c>
      <c r="BN137" s="158" t="str" cm="1">
        <f t="array" ref="BN137">IF(ISBLANK(AW137),"0",_xlfn.CEILING.MATH(AY137/الفرضيات!$H$4*(1+MAX(_xlfn.CHOOSECOLS(_xlfn._xlws.FILTER($I$4:$AT$335,$K$4:$K$335=AW137),36)))))</f>
        <v>0</v>
      </c>
      <c r="BO137" s="158" t="str">
        <f>IF(ISBLANK(L137),"0",IF(S137&lt;2,"0",(U137*(R137-AG137)/الفرضيات!$H$2*(1+AR137))))</f>
        <v>0</v>
      </c>
      <c r="BP137" s="158" t="str">
        <f t="shared" si="40"/>
        <v>0</v>
      </c>
      <c r="BQ137" s="158" t="str">
        <f t="shared" si="41"/>
        <v>0</v>
      </c>
      <c r="BR137" s="158" t="str">
        <f t="shared" si="42"/>
        <v>0</v>
      </c>
      <c r="BS137" s="158" t="str">
        <f t="shared" si="43"/>
        <v>0</v>
      </c>
      <c r="BT137" s="158" t="str">
        <f t="shared" si="44"/>
        <v>0</v>
      </c>
      <c r="BU137" s="158" t="str" cm="1">
        <f t="array" ref="BU137">IF(ISBLANK(AW137),"0",IF($AZ137&lt;2,"0",_xlfn.CEILING.MATH(AX137/الفرضيات!$H$3*(1+MAX(_xlfn.CHOOSECOLS(_xlfn._xlws.FILTER($I$4:$AT$335,$K$4:$K$335=AW137),36))))))</f>
        <v>0</v>
      </c>
      <c r="BV137" s="158" t="str" cm="1">
        <f t="array" ref="BV137">IF(ISBLANK(AW137),"0",IF($AZ137&lt;2,"0",_xlfn.CEILING.MATH(AY137/الفرضيات!$H$4*(1+MAX(_xlfn.CHOOSECOLS(_xlfn._xlws.FILTER($I$4:$AT$335,$K$4:$K$335=AW137),36))))))</f>
        <v>0</v>
      </c>
      <c r="BW137" s="158" t="str">
        <f>IF(ISBLANK(L137),"0",IF(S137&lt;3,"0",(V137*(R137-AG137)/الفرضيات!$H$2*(1+AR137))))</f>
        <v>0</v>
      </c>
      <c r="BX137" s="158" t="str">
        <f t="shared" si="45"/>
        <v>0</v>
      </c>
      <c r="BY137" s="158" t="str">
        <f t="shared" si="46"/>
        <v>0</v>
      </c>
      <c r="BZ137" s="158" t="str">
        <f t="shared" si="47"/>
        <v>0</v>
      </c>
      <c r="CA137" s="158" t="str">
        <f t="shared" si="48"/>
        <v>0</v>
      </c>
      <c r="CB137" s="158" t="str">
        <f t="shared" si="49"/>
        <v>0</v>
      </c>
      <c r="CC137" s="158" t="str" cm="1">
        <f t="array" ref="CC137">IF(ISBLANK(AW137),"0",IF($AZ137&lt;3,"0",_xlfn.CEILING.MATH(AX137/الفرضيات!$H$3*(1+MAX(_xlfn.CHOOSECOLS(_xlfn._xlws.FILTER($I$4:$AT$335,$K$4:$K$335=AW137),36))))))</f>
        <v>0</v>
      </c>
      <c r="CD137" s="158" t="str" cm="1">
        <f t="array" ref="CD137">IF(ISBLANK(AW137),"0",IF($AZ137&lt;3,"0",_xlfn.CEILING.MATH(AY137/الفرضيات!$H$4*(1+MAX(_xlfn.CHOOSECOLS(_xlfn._xlws.FILTER($I$4:$AT$335,$K$4:$K$335=AW137),36))))))</f>
        <v>0</v>
      </c>
      <c r="CE137" s="158">
        <f>IFERROR(MAX(0,((BG137+BO137+BW137)*(1+AS137+AR137)+(BH137+BI137+BJ137+BL137+BP137+BQ137+BR137+BT137+BX137+BY137+BZ137+CB137)*(1+AS137))*(1+ VLOOKUP(AQ137,الفرضيات!$N$1:$O$11,2,0))-AH137),0)</f>
        <v>0</v>
      </c>
      <c r="CF137" s="158">
        <f t="shared" si="50"/>
        <v>0</v>
      </c>
      <c r="CG137" s="158" cm="1">
        <f t="array" ref="CG137">IFERROR(MAX(0,MAX(BM137,BU137,CC137)*(1+VLOOKUP(MAX(_xlfn.CHOOSECOLS(_xlfn._xlws.FILTER($I$4:$AT$335,$K$4:$K$335=AW137),35)),الفرضيات!$N$2:$O$11,2,0))-BA137),0)</f>
        <v>0</v>
      </c>
      <c r="CH137" s="158" cm="1">
        <f t="array" ref="CH137">IFERROR(MAX(0,MAX(BN137,BV137,CD137)*(1+VLOOKUP(MAX(_xlfn.CHOOSECOLS(_xlfn._xlws.FILTER($I$4:$AT$335,$K$4:$K$335=AW137),35)),الفرضيات!$N$2:$O$11,2,0))-BB137),0)</f>
        <v>0</v>
      </c>
    </row>
    <row r="138" spans="9:86" ht="24.75" thickBot="1" x14ac:dyDescent="0.3">
      <c r="I138" s="10"/>
      <c r="J138" s="10"/>
      <c r="K138" s="10"/>
      <c r="L138" s="10"/>
      <c r="M138" s="10"/>
      <c r="N138" s="10"/>
      <c r="O138" s="10"/>
      <c r="P138" s="10"/>
      <c r="Q138" s="10"/>
      <c r="R138" s="10"/>
      <c r="S138" s="10"/>
      <c r="T138" s="114"/>
      <c r="U138" s="114"/>
      <c r="V138" s="114"/>
      <c r="W138" s="10"/>
      <c r="X138" s="10"/>
      <c r="Y138" s="10"/>
      <c r="Z138" s="10"/>
      <c r="AA138" s="10"/>
      <c r="AB138" s="10"/>
      <c r="AC138" s="10"/>
      <c r="AD138" s="10"/>
      <c r="AE138" s="10"/>
      <c r="AF138" s="10"/>
      <c r="AG138" s="10"/>
      <c r="AH138" s="10"/>
      <c r="AI138" s="10"/>
      <c r="AJ138" s="10"/>
      <c r="AK138" s="10"/>
      <c r="AL138" s="10"/>
      <c r="AM138" s="10"/>
      <c r="AN138" s="10"/>
      <c r="AO138" s="10"/>
      <c r="AP138" s="10"/>
      <c r="AQ138" s="111" t="str">
        <f t="shared" si="34"/>
        <v/>
      </c>
      <c r="AR138" s="114" t="str">
        <f>IF(AQ138="","",(LOOKUP(SUM(N138:O138),الفرضيات!$R$2:$R$9, الفرضيات!$S$2:$S$9)))</f>
        <v/>
      </c>
      <c r="AS138" s="114" t="str">
        <f>IF(ISBLANK(L138),"",الفرضيات!$L$2)</f>
        <v/>
      </c>
      <c r="AT138" s="10"/>
      <c r="AU138" s="142"/>
      <c r="AV138" s="10"/>
      <c r="AW138" s="10"/>
      <c r="AX138" s="10"/>
      <c r="AY138" s="10"/>
      <c r="AZ138" s="10"/>
      <c r="BA138" s="10"/>
      <c r="BB138" s="10"/>
      <c r="BC138" s="10"/>
      <c r="BD138" s="10"/>
      <c r="BE138" s="10"/>
      <c r="BF138" s="144"/>
      <c r="BG138" s="158" t="str">
        <f>IF(ISBLANK(L138),"0",T138*(R138-AG138)/الفرضيات!$H$2*(1+AR138))</f>
        <v>0</v>
      </c>
      <c r="BH138" s="158" t="str">
        <f t="shared" si="35"/>
        <v>0</v>
      </c>
      <c r="BI138" s="158" t="str">
        <f t="shared" si="36"/>
        <v>0</v>
      </c>
      <c r="BJ138" s="158" t="str">
        <f t="shared" si="37"/>
        <v>0</v>
      </c>
      <c r="BK138" s="158" t="str">
        <f t="shared" si="38"/>
        <v>0</v>
      </c>
      <c r="BL138" s="158" t="str">
        <f t="shared" si="39"/>
        <v>0</v>
      </c>
      <c r="BM138" s="158" t="str" cm="1">
        <f t="array" ref="BM138">IF(ISBLANK(AW138),"0",_xlfn.CEILING.MATH(AX138/الفرضيات!$H$3*(1+MAX(_xlfn.CHOOSECOLS(_xlfn._xlws.FILTER($I$4:$AT$335,$K$4:$K$335=AW138),36)))))</f>
        <v>0</v>
      </c>
      <c r="BN138" s="158" t="str" cm="1">
        <f t="array" ref="BN138">IF(ISBLANK(AW138),"0",_xlfn.CEILING.MATH(AY138/الفرضيات!$H$4*(1+MAX(_xlfn.CHOOSECOLS(_xlfn._xlws.FILTER($I$4:$AT$335,$K$4:$K$335=AW138),36)))))</f>
        <v>0</v>
      </c>
      <c r="BO138" s="158" t="str">
        <f>IF(ISBLANK(L138),"0",IF(S138&lt;2,"0",(U138*(R138-AG138)/الفرضيات!$H$2*(1+AR138))))</f>
        <v>0</v>
      </c>
      <c r="BP138" s="158" t="str">
        <f t="shared" si="40"/>
        <v>0</v>
      </c>
      <c r="BQ138" s="158" t="str">
        <f t="shared" si="41"/>
        <v>0</v>
      </c>
      <c r="BR138" s="158" t="str">
        <f t="shared" si="42"/>
        <v>0</v>
      </c>
      <c r="BS138" s="158" t="str">
        <f t="shared" si="43"/>
        <v>0</v>
      </c>
      <c r="BT138" s="158" t="str">
        <f t="shared" si="44"/>
        <v>0</v>
      </c>
      <c r="BU138" s="158" t="str" cm="1">
        <f t="array" ref="BU138">IF(ISBLANK(AW138),"0",IF($AZ138&lt;2,"0",_xlfn.CEILING.MATH(AX138/الفرضيات!$H$3*(1+MAX(_xlfn.CHOOSECOLS(_xlfn._xlws.FILTER($I$4:$AT$335,$K$4:$K$335=AW138),36))))))</f>
        <v>0</v>
      </c>
      <c r="BV138" s="158" t="str" cm="1">
        <f t="array" ref="BV138">IF(ISBLANK(AW138),"0",IF($AZ138&lt;2,"0",_xlfn.CEILING.MATH(AY138/الفرضيات!$H$4*(1+MAX(_xlfn.CHOOSECOLS(_xlfn._xlws.FILTER($I$4:$AT$335,$K$4:$K$335=AW138),36))))))</f>
        <v>0</v>
      </c>
      <c r="BW138" s="158" t="str">
        <f>IF(ISBLANK(L138),"0",IF(S138&lt;3,"0",(V138*(R138-AG138)/الفرضيات!$H$2*(1+AR138))))</f>
        <v>0</v>
      </c>
      <c r="BX138" s="158" t="str">
        <f t="shared" si="45"/>
        <v>0</v>
      </c>
      <c r="BY138" s="158" t="str">
        <f t="shared" si="46"/>
        <v>0</v>
      </c>
      <c r="BZ138" s="158" t="str">
        <f t="shared" si="47"/>
        <v>0</v>
      </c>
      <c r="CA138" s="158" t="str">
        <f t="shared" si="48"/>
        <v>0</v>
      </c>
      <c r="CB138" s="158" t="str">
        <f t="shared" si="49"/>
        <v>0</v>
      </c>
      <c r="CC138" s="158" t="str" cm="1">
        <f t="array" ref="CC138">IF(ISBLANK(AW138),"0",IF($AZ138&lt;3,"0",_xlfn.CEILING.MATH(AX138/الفرضيات!$H$3*(1+MAX(_xlfn.CHOOSECOLS(_xlfn._xlws.FILTER($I$4:$AT$335,$K$4:$K$335=AW138),36))))))</f>
        <v>0</v>
      </c>
      <c r="CD138" s="158" t="str" cm="1">
        <f t="array" ref="CD138">IF(ISBLANK(AW138),"0",IF($AZ138&lt;3,"0",_xlfn.CEILING.MATH(AY138/الفرضيات!$H$4*(1+MAX(_xlfn.CHOOSECOLS(_xlfn._xlws.FILTER($I$4:$AT$335,$K$4:$K$335=AW138),36))))))</f>
        <v>0</v>
      </c>
      <c r="CE138" s="158">
        <f>IFERROR(MAX(0,((BG138+BO138+BW138)*(1+AS138+AR138)+(BH138+BI138+BJ138+BL138+BP138+BQ138+BR138+BT138+BX138+BY138+BZ138+CB138)*(1+AS138))*(1+ VLOOKUP(AQ138,الفرضيات!$N$1:$O$11,2,0))-AH138),0)</f>
        <v>0</v>
      </c>
      <c r="CF138" s="158">
        <f t="shared" si="50"/>
        <v>0</v>
      </c>
      <c r="CG138" s="158" cm="1">
        <f t="array" ref="CG138">IFERROR(MAX(0,MAX(BM138,BU138,CC138)*(1+VLOOKUP(MAX(_xlfn.CHOOSECOLS(_xlfn._xlws.FILTER($I$4:$AT$335,$K$4:$K$335=AW138),35)),الفرضيات!$N$2:$O$11,2,0))-BA138),0)</f>
        <v>0</v>
      </c>
      <c r="CH138" s="158" cm="1">
        <f t="array" ref="CH138">IFERROR(MAX(0,MAX(BN138,BV138,CD138)*(1+VLOOKUP(MAX(_xlfn.CHOOSECOLS(_xlfn._xlws.FILTER($I$4:$AT$335,$K$4:$K$335=AW138),35)),الفرضيات!$N$2:$O$11,2,0))-BB138),0)</f>
        <v>0</v>
      </c>
    </row>
    <row r="139" spans="9:86" ht="24.75" thickBot="1" x14ac:dyDescent="0.3">
      <c r="I139" s="10"/>
      <c r="J139" s="10"/>
      <c r="K139" s="10"/>
      <c r="L139" s="10"/>
      <c r="M139" s="10"/>
      <c r="N139" s="10"/>
      <c r="O139" s="10"/>
      <c r="P139" s="10"/>
      <c r="Q139" s="10"/>
      <c r="R139" s="10"/>
      <c r="S139" s="10"/>
      <c r="T139" s="114"/>
      <c r="U139" s="114"/>
      <c r="V139" s="114"/>
      <c r="W139" s="10"/>
      <c r="X139" s="10"/>
      <c r="Y139" s="10"/>
      <c r="Z139" s="10"/>
      <c r="AA139" s="10"/>
      <c r="AB139" s="10"/>
      <c r="AC139" s="10"/>
      <c r="AD139" s="10"/>
      <c r="AE139" s="10"/>
      <c r="AF139" s="10"/>
      <c r="AG139" s="10"/>
      <c r="AH139" s="10"/>
      <c r="AI139" s="10"/>
      <c r="AJ139" s="10"/>
      <c r="AK139" s="10"/>
      <c r="AL139" s="10"/>
      <c r="AM139" s="10"/>
      <c r="AN139" s="10"/>
      <c r="AO139" s="10"/>
      <c r="AP139" s="10"/>
      <c r="AQ139" s="111" t="str">
        <f t="shared" si="34"/>
        <v/>
      </c>
      <c r="AR139" s="114" t="str">
        <f>IF(AQ139="","",(LOOKUP(SUM(N139:O139),الفرضيات!$R$2:$R$9, الفرضيات!$S$2:$S$9)))</f>
        <v/>
      </c>
      <c r="AS139" s="114" t="str">
        <f>IF(ISBLANK(L139),"",الفرضيات!$L$2)</f>
        <v/>
      </c>
      <c r="AT139" s="10"/>
      <c r="AU139" s="142"/>
      <c r="AV139" s="10"/>
      <c r="AW139" s="10"/>
      <c r="AX139" s="10"/>
      <c r="AY139" s="10"/>
      <c r="AZ139" s="10"/>
      <c r="BA139" s="10"/>
      <c r="BB139" s="10"/>
      <c r="BC139" s="10"/>
      <c r="BD139" s="10"/>
      <c r="BE139" s="10"/>
      <c r="BF139" s="144"/>
      <c r="BG139" s="158" t="str">
        <f>IF(ISBLANK(L139),"0",T139*(R139-AG139)/الفرضيات!$H$2*(1+AR139))</f>
        <v>0</v>
      </c>
      <c r="BH139" s="158" t="str">
        <f t="shared" si="35"/>
        <v>0</v>
      </c>
      <c r="BI139" s="158" t="str">
        <f t="shared" si="36"/>
        <v>0</v>
      </c>
      <c r="BJ139" s="158" t="str">
        <f t="shared" si="37"/>
        <v>0</v>
      </c>
      <c r="BK139" s="158" t="str">
        <f t="shared" si="38"/>
        <v>0</v>
      </c>
      <c r="BL139" s="158" t="str">
        <f t="shared" si="39"/>
        <v>0</v>
      </c>
      <c r="BM139" s="158" t="str" cm="1">
        <f t="array" ref="BM139">IF(ISBLANK(AW139),"0",_xlfn.CEILING.MATH(AX139/الفرضيات!$H$3*(1+MAX(_xlfn.CHOOSECOLS(_xlfn._xlws.FILTER($I$4:$AT$335,$K$4:$K$335=AW139),36)))))</f>
        <v>0</v>
      </c>
      <c r="BN139" s="158" t="str" cm="1">
        <f t="array" ref="BN139">IF(ISBLANK(AW139),"0",_xlfn.CEILING.MATH(AY139/الفرضيات!$H$4*(1+MAX(_xlfn.CHOOSECOLS(_xlfn._xlws.FILTER($I$4:$AT$335,$K$4:$K$335=AW139),36)))))</f>
        <v>0</v>
      </c>
      <c r="BO139" s="158" t="str">
        <f>IF(ISBLANK(L139),"0",IF(S139&lt;2,"0",(U139*(R139-AG139)/الفرضيات!$H$2*(1+AR139))))</f>
        <v>0</v>
      </c>
      <c r="BP139" s="158" t="str">
        <f t="shared" si="40"/>
        <v>0</v>
      </c>
      <c r="BQ139" s="158" t="str">
        <f t="shared" si="41"/>
        <v>0</v>
      </c>
      <c r="BR139" s="158" t="str">
        <f t="shared" si="42"/>
        <v>0</v>
      </c>
      <c r="BS139" s="158" t="str">
        <f t="shared" si="43"/>
        <v>0</v>
      </c>
      <c r="BT139" s="158" t="str">
        <f t="shared" si="44"/>
        <v>0</v>
      </c>
      <c r="BU139" s="158" t="str" cm="1">
        <f t="array" ref="BU139">IF(ISBLANK(AW139),"0",IF($AZ139&lt;2,"0",_xlfn.CEILING.MATH(AX139/الفرضيات!$H$3*(1+MAX(_xlfn.CHOOSECOLS(_xlfn._xlws.FILTER($I$4:$AT$335,$K$4:$K$335=AW139),36))))))</f>
        <v>0</v>
      </c>
      <c r="BV139" s="158" t="str" cm="1">
        <f t="array" ref="BV139">IF(ISBLANK(AW139),"0",IF($AZ139&lt;2,"0",_xlfn.CEILING.MATH(AY139/الفرضيات!$H$4*(1+MAX(_xlfn.CHOOSECOLS(_xlfn._xlws.FILTER($I$4:$AT$335,$K$4:$K$335=AW139),36))))))</f>
        <v>0</v>
      </c>
      <c r="BW139" s="158" t="str">
        <f>IF(ISBLANK(L139),"0",IF(S139&lt;3,"0",(V139*(R139-AG139)/الفرضيات!$H$2*(1+AR139))))</f>
        <v>0</v>
      </c>
      <c r="BX139" s="158" t="str">
        <f t="shared" si="45"/>
        <v>0</v>
      </c>
      <c r="BY139" s="158" t="str">
        <f t="shared" si="46"/>
        <v>0</v>
      </c>
      <c r="BZ139" s="158" t="str">
        <f t="shared" si="47"/>
        <v>0</v>
      </c>
      <c r="CA139" s="158" t="str">
        <f t="shared" si="48"/>
        <v>0</v>
      </c>
      <c r="CB139" s="158" t="str">
        <f t="shared" si="49"/>
        <v>0</v>
      </c>
      <c r="CC139" s="158" t="str" cm="1">
        <f t="array" ref="CC139">IF(ISBLANK(AW139),"0",IF($AZ139&lt;3,"0",_xlfn.CEILING.MATH(AX139/الفرضيات!$H$3*(1+MAX(_xlfn.CHOOSECOLS(_xlfn._xlws.FILTER($I$4:$AT$335,$K$4:$K$335=AW139),36))))))</f>
        <v>0</v>
      </c>
      <c r="CD139" s="158" t="str" cm="1">
        <f t="array" ref="CD139">IF(ISBLANK(AW139),"0",IF($AZ139&lt;3,"0",_xlfn.CEILING.MATH(AY139/الفرضيات!$H$4*(1+MAX(_xlfn.CHOOSECOLS(_xlfn._xlws.FILTER($I$4:$AT$335,$K$4:$K$335=AW139),36))))))</f>
        <v>0</v>
      </c>
      <c r="CE139" s="158">
        <f>IFERROR(MAX(0,((BG139+BO139+BW139)*(1+AS139+AR139)+(BH139+BI139+BJ139+BL139+BP139+BQ139+BR139+BT139+BX139+BY139+BZ139+CB139)*(1+AS139))*(1+ VLOOKUP(AQ139,الفرضيات!$N$1:$O$11,2,0))-AH139),0)</f>
        <v>0</v>
      </c>
      <c r="CF139" s="158">
        <f t="shared" si="50"/>
        <v>0</v>
      </c>
      <c r="CG139" s="158" cm="1">
        <f t="array" ref="CG139">IFERROR(MAX(0,MAX(BM139,BU139,CC139)*(1+VLOOKUP(MAX(_xlfn.CHOOSECOLS(_xlfn._xlws.FILTER($I$4:$AT$335,$K$4:$K$335=AW139),35)),الفرضيات!$N$2:$O$11,2,0))-BA139),0)</f>
        <v>0</v>
      </c>
      <c r="CH139" s="158" cm="1">
        <f t="array" ref="CH139">IFERROR(MAX(0,MAX(BN139,BV139,CD139)*(1+VLOOKUP(MAX(_xlfn.CHOOSECOLS(_xlfn._xlws.FILTER($I$4:$AT$335,$K$4:$K$335=AW139),35)),الفرضيات!$N$2:$O$11,2,0))-BB139),0)</f>
        <v>0</v>
      </c>
    </row>
    <row r="140" spans="9:86" ht="24.75" thickBot="1" x14ac:dyDescent="0.3">
      <c r="I140" s="10"/>
      <c r="J140" s="10"/>
      <c r="K140" s="10"/>
      <c r="L140" s="10"/>
      <c r="M140" s="10"/>
      <c r="N140" s="10"/>
      <c r="O140" s="10"/>
      <c r="P140" s="10"/>
      <c r="Q140" s="10"/>
      <c r="R140" s="10"/>
      <c r="S140" s="10"/>
      <c r="T140" s="114"/>
      <c r="U140" s="114"/>
      <c r="V140" s="114"/>
      <c r="W140" s="10"/>
      <c r="X140" s="10"/>
      <c r="Y140" s="10"/>
      <c r="Z140" s="10"/>
      <c r="AA140" s="10"/>
      <c r="AB140" s="10"/>
      <c r="AC140" s="10"/>
      <c r="AD140" s="10"/>
      <c r="AE140" s="10"/>
      <c r="AF140" s="10"/>
      <c r="AG140" s="10"/>
      <c r="AH140" s="10"/>
      <c r="AI140" s="10"/>
      <c r="AJ140" s="10"/>
      <c r="AK140" s="10"/>
      <c r="AL140" s="10"/>
      <c r="AM140" s="10"/>
      <c r="AN140" s="10"/>
      <c r="AO140" s="10"/>
      <c r="AP140" s="10"/>
      <c r="AQ140" s="111" t="str">
        <f t="shared" si="34"/>
        <v/>
      </c>
      <c r="AR140" s="114" t="str">
        <f>IF(AQ140="","",(LOOKUP(SUM(N140:O140),الفرضيات!$R$2:$R$9, الفرضيات!$S$2:$S$9)))</f>
        <v/>
      </c>
      <c r="AS140" s="114" t="str">
        <f>IF(ISBLANK(L140),"",الفرضيات!$L$2)</f>
        <v/>
      </c>
      <c r="AT140" s="10"/>
      <c r="AU140" s="142"/>
      <c r="AV140" s="10"/>
      <c r="AW140" s="10"/>
      <c r="AX140" s="10"/>
      <c r="AY140" s="10"/>
      <c r="AZ140" s="10"/>
      <c r="BA140" s="10"/>
      <c r="BB140" s="10"/>
      <c r="BC140" s="10"/>
      <c r="BD140" s="10"/>
      <c r="BE140" s="10"/>
      <c r="BF140" s="144"/>
      <c r="BG140" s="158" t="str">
        <f>IF(ISBLANK(L140),"0",T140*(R140-AG140)/الفرضيات!$H$2*(1+AR140))</f>
        <v>0</v>
      </c>
      <c r="BH140" s="158" t="str">
        <f t="shared" si="35"/>
        <v>0</v>
      </c>
      <c r="BI140" s="158" t="str">
        <f t="shared" si="36"/>
        <v>0</v>
      </c>
      <c r="BJ140" s="158" t="str">
        <f t="shared" si="37"/>
        <v>0</v>
      </c>
      <c r="BK140" s="158" t="str">
        <f t="shared" si="38"/>
        <v>0</v>
      </c>
      <c r="BL140" s="158" t="str">
        <f t="shared" si="39"/>
        <v>0</v>
      </c>
      <c r="BM140" s="158" t="str" cm="1">
        <f t="array" ref="BM140">IF(ISBLANK(AW140),"0",_xlfn.CEILING.MATH(AX140/الفرضيات!$H$3*(1+MAX(_xlfn.CHOOSECOLS(_xlfn._xlws.FILTER($I$4:$AT$335,$K$4:$K$335=AW140),36)))))</f>
        <v>0</v>
      </c>
      <c r="BN140" s="158" t="str" cm="1">
        <f t="array" ref="BN140">IF(ISBLANK(AW140),"0",_xlfn.CEILING.MATH(AY140/الفرضيات!$H$4*(1+MAX(_xlfn.CHOOSECOLS(_xlfn._xlws.FILTER($I$4:$AT$335,$K$4:$K$335=AW140),36)))))</f>
        <v>0</v>
      </c>
      <c r="BO140" s="158" t="str">
        <f>IF(ISBLANK(L140),"0",IF(S140&lt;2,"0",(U140*(R140-AG140)/الفرضيات!$H$2*(1+AR140))))</f>
        <v>0</v>
      </c>
      <c r="BP140" s="158" t="str">
        <f t="shared" si="40"/>
        <v>0</v>
      </c>
      <c r="BQ140" s="158" t="str">
        <f t="shared" si="41"/>
        <v>0</v>
      </c>
      <c r="BR140" s="158" t="str">
        <f t="shared" si="42"/>
        <v>0</v>
      </c>
      <c r="BS140" s="158" t="str">
        <f t="shared" si="43"/>
        <v>0</v>
      </c>
      <c r="BT140" s="158" t="str">
        <f t="shared" si="44"/>
        <v>0</v>
      </c>
      <c r="BU140" s="158" t="str" cm="1">
        <f t="array" ref="BU140">IF(ISBLANK(AW140),"0",IF($AZ140&lt;2,"0",_xlfn.CEILING.MATH(AX140/الفرضيات!$H$3*(1+MAX(_xlfn.CHOOSECOLS(_xlfn._xlws.FILTER($I$4:$AT$335,$K$4:$K$335=AW140),36))))))</f>
        <v>0</v>
      </c>
      <c r="BV140" s="158" t="str" cm="1">
        <f t="array" ref="BV140">IF(ISBLANK(AW140),"0",IF($AZ140&lt;2,"0",_xlfn.CEILING.MATH(AY140/الفرضيات!$H$4*(1+MAX(_xlfn.CHOOSECOLS(_xlfn._xlws.FILTER($I$4:$AT$335,$K$4:$K$335=AW140),36))))))</f>
        <v>0</v>
      </c>
      <c r="BW140" s="158" t="str">
        <f>IF(ISBLANK(L140),"0",IF(S140&lt;3,"0",(V140*(R140-AG140)/الفرضيات!$H$2*(1+AR140))))</f>
        <v>0</v>
      </c>
      <c r="BX140" s="158" t="str">
        <f t="shared" si="45"/>
        <v>0</v>
      </c>
      <c r="BY140" s="158" t="str">
        <f t="shared" si="46"/>
        <v>0</v>
      </c>
      <c r="BZ140" s="158" t="str">
        <f t="shared" si="47"/>
        <v>0</v>
      </c>
      <c r="CA140" s="158" t="str">
        <f t="shared" si="48"/>
        <v>0</v>
      </c>
      <c r="CB140" s="158" t="str">
        <f t="shared" si="49"/>
        <v>0</v>
      </c>
      <c r="CC140" s="158" t="str" cm="1">
        <f t="array" ref="CC140">IF(ISBLANK(AW140),"0",IF($AZ140&lt;3,"0",_xlfn.CEILING.MATH(AX140/الفرضيات!$H$3*(1+MAX(_xlfn.CHOOSECOLS(_xlfn._xlws.FILTER($I$4:$AT$335,$K$4:$K$335=AW140),36))))))</f>
        <v>0</v>
      </c>
      <c r="CD140" s="158" t="str" cm="1">
        <f t="array" ref="CD140">IF(ISBLANK(AW140),"0",IF($AZ140&lt;3,"0",_xlfn.CEILING.MATH(AY140/الفرضيات!$H$4*(1+MAX(_xlfn.CHOOSECOLS(_xlfn._xlws.FILTER($I$4:$AT$335,$K$4:$K$335=AW140),36))))))</f>
        <v>0</v>
      </c>
      <c r="CE140" s="158">
        <f>IFERROR(MAX(0,((BG140+BO140+BW140)*(1+AS140+AR140)+(BH140+BI140+BJ140+BL140+BP140+BQ140+BR140+BT140+BX140+BY140+BZ140+CB140)*(1+AS140))*(1+ VLOOKUP(AQ140,الفرضيات!$N$1:$O$11,2,0))-AH140),0)</f>
        <v>0</v>
      </c>
      <c r="CF140" s="158">
        <f t="shared" si="50"/>
        <v>0</v>
      </c>
      <c r="CG140" s="158" cm="1">
        <f t="array" ref="CG140">IFERROR(MAX(0,MAX(BM140,BU140,CC140)*(1+VLOOKUP(MAX(_xlfn.CHOOSECOLS(_xlfn._xlws.FILTER($I$4:$AT$335,$K$4:$K$335=AW140),35)),الفرضيات!$N$2:$O$11,2,0))-BA140),0)</f>
        <v>0</v>
      </c>
      <c r="CH140" s="158" cm="1">
        <f t="array" ref="CH140">IFERROR(MAX(0,MAX(BN140,BV140,CD140)*(1+VLOOKUP(MAX(_xlfn.CHOOSECOLS(_xlfn._xlws.FILTER($I$4:$AT$335,$K$4:$K$335=AW140),35)),الفرضيات!$N$2:$O$11,2,0))-BB140),0)</f>
        <v>0</v>
      </c>
    </row>
    <row r="141" spans="9:86" ht="24.75" thickBot="1" x14ac:dyDescent="0.3">
      <c r="I141" s="10"/>
      <c r="J141" s="10"/>
      <c r="K141" s="10"/>
      <c r="L141" s="10"/>
      <c r="M141" s="10"/>
      <c r="N141" s="10"/>
      <c r="O141" s="10"/>
      <c r="P141" s="10"/>
      <c r="Q141" s="10"/>
      <c r="R141" s="10"/>
      <c r="S141" s="10"/>
      <c r="T141" s="114"/>
      <c r="U141" s="114"/>
      <c r="V141" s="114"/>
      <c r="W141" s="10"/>
      <c r="X141" s="10"/>
      <c r="Y141" s="10"/>
      <c r="Z141" s="10"/>
      <c r="AA141" s="10"/>
      <c r="AB141" s="10"/>
      <c r="AC141" s="10"/>
      <c r="AD141" s="10"/>
      <c r="AE141" s="10"/>
      <c r="AF141" s="10"/>
      <c r="AG141" s="10"/>
      <c r="AH141" s="10"/>
      <c r="AI141" s="10"/>
      <c r="AJ141" s="10"/>
      <c r="AK141" s="10"/>
      <c r="AL141" s="10"/>
      <c r="AM141" s="10"/>
      <c r="AN141" s="10"/>
      <c r="AO141" s="10"/>
      <c r="AP141" s="10"/>
      <c r="AQ141" s="111" t="str">
        <f t="shared" si="34"/>
        <v/>
      </c>
      <c r="AR141" s="114" t="str">
        <f>IF(AQ141="","",(LOOKUP(SUM(N141:O141),الفرضيات!$R$2:$R$9, الفرضيات!$S$2:$S$9)))</f>
        <v/>
      </c>
      <c r="AS141" s="114" t="str">
        <f>IF(ISBLANK(L141),"",الفرضيات!$L$2)</f>
        <v/>
      </c>
      <c r="AT141" s="10"/>
      <c r="AU141" s="142"/>
      <c r="AV141" s="10"/>
      <c r="AW141" s="10"/>
      <c r="AX141" s="10"/>
      <c r="AY141" s="10"/>
      <c r="AZ141" s="10"/>
      <c r="BA141" s="10"/>
      <c r="BB141" s="10"/>
      <c r="BC141" s="10"/>
      <c r="BD141" s="10"/>
      <c r="BE141" s="10"/>
      <c r="BF141" s="144"/>
      <c r="BG141" s="158" t="str">
        <f>IF(ISBLANK(L141),"0",T141*(R141-AG141)/الفرضيات!$H$2*(1+AR141))</f>
        <v>0</v>
      </c>
      <c r="BH141" s="158" t="str">
        <f t="shared" si="35"/>
        <v>0</v>
      </c>
      <c r="BI141" s="158" t="str">
        <f t="shared" si="36"/>
        <v>0</v>
      </c>
      <c r="BJ141" s="158" t="str">
        <f t="shared" si="37"/>
        <v>0</v>
      </c>
      <c r="BK141" s="158" t="str">
        <f t="shared" si="38"/>
        <v>0</v>
      </c>
      <c r="BL141" s="158" t="str">
        <f t="shared" si="39"/>
        <v>0</v>
      </c>
      <c r="BM141" s="158" t="str" cm="1">
        <f t="array" ref="BM141">IF(ISBLANK(AW141),"0",_xlfn.CEILING.MATH(AX141/الفرضيات!$H$3*(1+MAX(_xlfn.CHOOSECOLS(_xlfn._xlws.FILTER($I$4:$AT$335,$K$4:$K$335=AW141),36)))))</f>
        <v>0</v>
      </c>
      <c r="BN141" s="158" t="str" cm="1">
        <f t="array" ref="BN141">IF(ISBLANK(AW141),"0",_xlfn.CEILING.MATH(AY141/الفرضيات!$H$4*(1+MAX(_xlfn.CHOOSECOLS(_xlfn._xlws.FILTER($I$4:$AT$335,$K$4:$K$335=AW141),36)))))</f>
        <v>0</v>
      </c>
      <c r="BO141" s="158" t="str">
        <f>IF(ISBLANK(L141),"0",IF(S141&lt;2,"0",(U141*(R141-AG141)/الفرضيات!$H$2*(1+AR141))))</f>
        <v>0</v>
      </c>
      <c r="BP141" s="158" t="str">
        <f t="shared" si="40"/>
        <v>0</v>
      </c>
      <c r="BQ141" s="158" t="str">
        <f t="shared" si="41"/>
        <v>0</v>
      </c>
      <c r="BR141" s="158" t="str">
        <f t="shared" si="42"/>
        <v>0</v>
      </c>
      <c r="BS141" s="158" t="str">
        <f t="shared" si="43"/>
        <v>0</v>
      </c>
      <c r="BT141" s="158" t="str">
        <f t="shared" si="44"/>
        <v>0</v>
      </c>
      <c r="BU141" s="158" t="str" cm="1">
        <f t="array" ref="BU141">IF(ISBLANK(AW141),"0",IF($AZ141&lt;2,"0",_xlfn.CEILING.MATH(AX141/الفرضيات!$H$3*(1+MAX(_xlfn.CHOOSECOLS(_xlfn._xlws.FILTER($I$4:$AT$335,$K$4:$K$335=AW141),36))))))</f>
        <v>0</v>
      </c>
      <c r="BV141" s="158" t="str" cm="1">
        <f t="array" ref="BV141">IF(ISBLANK(AW141),"0",IF($AZ141&lt;2,"0",_xlfn.CEILING.MATH(AY141/الفرضيات!$H$4*(1+MAX(_xlfn.CHOOSECOLS(_xlfn._xlws.FILTER($I$4:$AT$335,$K$4:$K$335=AW141),36))))))</f>
        <v>0</v>
      </c>
      <c r="BW141" s="158" t="str">
        <f>IF(ISBLANK(L141),"0",IF(S141&lt;3,"0",(V141*(R141-AG141)/الفرضيات!$H$2*(1+AR141))))</f>
        <v>0</v>
      </c>
      <c r="BX141" s="158" t="str">
        <f t="shared" si="45"/>
        <v>0</v>
      </c>
      <c r="BY141" s="158" t="str">
        <f t="shared" si="46"/>
        <v>0</v>
      </c>
      <c r="BZ141" s="158" t="str">
        <f t="shared" si="47"/>
        <v>0</v>
      </c>
      <c r="CA141" s="158" t="str">
        <f t="shared" si="48"/>
        <v>0</v>
      </c>
      <c r="CB141" s="158" t="str">
        <f t="shared" si="49"/>
        <v>0</v>
      </c>
      <c r="CC141" s="158" t="str" cm="1">
        <f t="array" ref="CC141">IF(ISBLANK(AW141),"0",IF($AZ141&lt;3,"0",_xlfn.CEILING.MATH(AX141/الفرضيات!$H$3*(1+MAX(_xlfn.CHOOSECOLS(_xlfn._xlws.FILTER($I$4:$AT$335,$K$4:$K$335=AW141),36))))))</f>
        <v>0</v>
      </c>
      <c r="CD141" s="158" t="str" cm="1">
        <f t="array" ref="CD141">IF(ISBLANK(AW141),"0",IF($AZ141&lt;3,"0",_xlfn.CEILING.MATH(AY141/الفرضيات!$H$4*(1+MAX(_xlfn.CHOOSECOLS(_xlfn._xlws.FILTER($I$4:$AT$335,$K$4:$K$335=AW141),36))))))</f>
        <v>0</v>
      </c>
      <c r="CE141" s="158">
        <f>IFERROR(MAX(0,((BG141+BO141+BW141)*(1+AS141+AR141)+(BH141+BI141+BJ141+BL141+BP141+BQ141+BR141+BT141+BX141+BY141+BZ141+CB141)*(1+AS141))*(1+ VLOOKUP(AQ141,الفرضيات!$N$1:$O$11,2,0))-AH141),0)</f>
        <v>0</v>
      </c>
      <c r="CF141" s="158">
        <f t="shared" si="50"/>
        <v>0</v>
      </c>
      <c r="CG141" s="158" cm="1">
        <f t="array" ref="CG141">IFERROR(MAX(0,MAX(BM141,BU141,CC141)*(1+VLOOKUP(MAX(_xlfn.CHOOSECOLS(_xlfn._xlws.FILTER($I$4:$AT$335,$K$4:$K$335=AW141),35)),الفرضيات!$N$2:$O$11,2,0))-BA141),0)</f>
        <v>0</v>
      </c>
      <c r="CH141" s="158" cm="1">
        <f t="array" ref="CH141">IFERROR(MAX(0,MAX(BN141,BV141,CD141)*(1+VLOOKUP(MAX(_xlfn.CHOOSECOLS(_xlfn._xlws.FILTER($I$4:$AT$335,$K$4:$K$335=AW141),35)),الفرضيات!$N$2:$O$11,2,0))-BB141),0)</f>
        <v>0</v>
      </c>
    </row>
    <row r="142" spans="9:86" ht="24.75" thickBot="1" x14ac:dyDescent="0.3">
      <c r="I142" s="10"/>
      <c r="J142" s="10"/>
      <c r="K142" s="10"/>
      <c r="L142" s="10"/>
      <c r="M142" s="10"/>
      <c r="N142" s="10"/>
      <c r="O142" s="10"/>
      <c r="P142" s="10"/>
      <c r="Q142" s="10"/>
      <c r="R142" s="10"/>
      <c r="S142" s="10"/>
      <c r="T142" s="114"/>
      <c r="U142" s="114"/>
      <c r="V142" s="114"/>
      <c r="W142" s="10"/>
      <c r="X142" s="10"/>
      <c r="Y142" s="10"/>
      <c r="Z142" s="10"/>
      <c r="AA142" s="10"/>
      <c r="AB142" s="10"/>
      <c r="AC142" s="10"/>
      <c r="AD142" s="10"/>
      <c r="AE142" s="10"/>
      <c r="AF142" s="10"/>
      <c r="AG142" s="10"/>
      <c r="AH142" s="10"/>
      <c r="AI142" s="10"/>
      <c r="AJ142" s="10"/>
      <c r="AK142" s="10"/>
      <c r="AL142" s="10"/>
      <c r="AM142" s="10"/>
      <c r="AN142" s="10"/>
      <c r="AO142" s="10"/>
      <c r="AP142" s="10"/>
      <c r="AQ142" s="111" t="str">
        <f t="shared" si="34"/>
        <v/>
      </c>
      <c r="AR142" s="114" t="str">
        <f>IF(AQ142="","",(LOOKUP(SUM(N142:O142),الفرضيات!$R$2:$R$9, الفرضيات!$S$2:$S$9)))</f>
        <v/>
      </c>
      <c r="AS142" s="114" t="str">
        <f>IF(ISBLANK(L142),"",الفرضيات!$L$2)</f>
        <v/>
      </c>
      <c r="AT142" s="10"/>
      <c r="AU142" s="142"/>
      <c r="AV142" s="10"/>
      <c r="AW142" s="10"/>
      <c r="AX142" s="10"/>
      <c r="AY142" s="10"/>
      <c r="AZ142" s="10"/>
      <c r="BA142" s="10"/>
      <c r="BB142" s="10"/>
      <c r="BC142" s="10"/>
      <c r="BD142" s="10"/>
      <c r="BE142" s="10"/>
      <c r="BF142" s="144"/>
      <c r="BG142" s="158" t="str">
        <f>IF(ISBLANK(L142),"0",T142*(R142-AG142)/الفرضيات!$H$2*(1+AR142))</f>
        <v>0</v>
      </c>
      <c r="BH142" s="158" t="str">
        <f t="shared" si="35"/>
        <v>0</v>
      </c>
      <c r="BI142" s="158" t="str">
        <f t="shared" si="36"/>
        <v>0</v>
      </c>
      <c r="BJ142" s="158" t="str">
        <f t="shared" si="37"/>
        <v>0</v>
      </c>
      <c r="BK142" s="158" t="str">
        <f t="shared" si="38"/>
        <v>0</v>
      </c>
      <c r="BL142" s="158" t="str">
        <f t="shared" si="39"/>
        <v>0</v>
      </c>
      <c r="BM142" s="158" t="str" cm="1">
        <f t="array" ref="BM142">IF(ISBLANK(AW142),"0",_xlfn.CEILING.MATH(AX142/الفرضيات!$H$3*(1+MAX(_xlfn.CHOOSECOLS(_xlfn._xlws.FILTER($I$4:$AT$335,$K$4:$K$335=AW142),36)))))</f>
        <v>0</v>
      </c>
      <c r="BN142" s="158" t="str" cm="1">
        <f t="array" ref="BN142">IF(ISBLANK(AW142),"0",_xlfn.CEILING.MATH(AY142/الفرضيات!$H$4*(1+MAX(_xlfn.CHOOSECOLS(_xlfn._xlws.FILTER($I$4:$AT$335,$K$4:$K$335=AW142),36)))))</f>
        <v>0</v>
      </c>
      <c r="BO142" s="158" t="str">
        <f>IF(ISBLANK(L142),"0",IF(S142&lt;2,"0",(U142*(R142-AG142)/الفرضيات!$H$2*(1+AR142))))</f>
        <v>0</v>
      </c>
      <c r="BP142" s="158" t="str">
        <f t="shared" si="40"/>
        <v>0</v>
      </c>
      <c r="BQ142" s="158" t="str">
        <f t="shared" si="41"/>
        <v>0</v>
      </c>
      <c r="BR142" s="158" t="str">
        <f t="shared" si="42"/>
        <v>0</v>
      </c>
      <c r="BS142" s="158" t="str">
        <f t="shared" si="43"/>
        <v>0</v>
      </c>
      <c r="BT142" s="158" t="str">
        <f t="shared" si="44"/>
        <v>0</v>
      </c>
      <c r="BU142" s="158" t="str" cm="1">
        <f t="array" ref="BU142">IF(ISBLANK(AW142),"0",IF($AZ142&lt;2,"0",_xlfn.CEILING.MATH(AX142/الفرضيات!$H$3*(1+MAX(_xlfn.CHOOSECOLS(_xlfn._xlws.FILTER($I$4:$AT$335,$K$4:$K$335=AW142),36))))))</f>
        <v>0</v>
      </c>
      <c r="BV142" s="158" t="str" cm="1">
        <f t="array" ref="BV142">IF(ISBLANK(AW142),"0",IF($AZ142&lt;2,"0",_xlfn.CEILING.MATH(AY142/الفرضيات!$H$4*(1+MAX(_xlfn.CHOOSECOLS(_xlfn._xlws.FILTER($I$4:$AT$335,$K$4:$K$335=AW142),36))))))</f>
        <v>0</v>
      </c>
      <c r="BW142" s="158" t="str">
        <f>IF(ISBLANK(L142),"0",IF(S142&lt;3,"0",(V142*(R142-AG142)/الفرضيات!$H$2*(1+AR142))))</f>
        <v>0</v>
      </c>
      <c r="BX142" s="158" t="str">
        <f t="shared" si="45"/>
        <v>0</v>
      </c>
      <c r="BY142" s="158" t="str">
        <f t="shared" si="46"/>
        <v>0</v>
      </c>
      <c r="BZ142" s="158" t="str">
        <f t="shared" si="47"/>
        <v>0</v>
      </c>
      <c r="CA142" s="158" t="str">
        <f t="shared" si="48"/>
        <v>0</v>
      </c>
      <c r="CB142" s="158" t="str">
        <f t="shared" si="49"/>
        <v>0</v>
      </c>
      <c r="CC142" s="158" t="str" cm="1">
        <f t="array" ref="CC142">IF(ISBLANK(AW142),"0",IF($AZ142&lt;3,"0",_xlfn.CEILING.MATH(AX142/الفرضيات!$H$3*(1+MAX(_xlfn.CHOOSECOLS(_xlfn._xlws.FILTER($I$4:$AT$335,$K$4:$K$335=AW142),36))))))</f>
        <v>0</v>
      </c>
      <c r="CD142" s="158" t="str" cm="1">
        <f t="array" ref="CD142">IF(ISBLANK(AW142),"0",IF($AZ142&lt;3,"0",_xlfn.CEILING.MATH(AY142/الفرضيات!$H$4*(1+MAX(_xlfn.CHOOSECOLS(_xlfn._xlws.FILTER($I$4:$AT$335,$K$4:$K$335=AW142),36))))))</f>
        <v>0</v>
      </c>
      <c r="CE142" s="158">
        <f>IFERROR(MAX(0,((BG142+BO142+BW142)*(1+AS142+AR142)+(BH142+BI142+BJ142+BL142+BP142+BQ142+BR142+BT142+BX142+BY142+BZ142+CB142)*(1+AS142))*(1+ VLOOKUP(AQ142,الفرضيات!$N$1:$O$11,2,0))-AH142),0)</f>
        <v>0</v>
      </c>
      <c r="CF142" s="158">
        <f t="shared" si="50"/>
        <v>0</v>
      </c>
      <c r="CG142" s="158" cm="1">
        <f t="array" ref="CG142">IFERROR(MAX(0,MAX(BM142,BU142,CC142)*(1+VLOOKUP(MAX(_xlfn.CHOOSECOLS(_xlfn._xlws.FILTER($I$4:$AT$335,$K$4:$K$335=AW142),35)),الفرضيات!$N$2:$O$11,2,0))-BA142),0)</f>
        <v>0</v>
      </c>
      <c r="CH142" s="158" cm="1">
        <f t="array" ref="CH142">IFERROR(MAX(0,MAX(BN142,BV142,CD142)*(1+VLOOKUP(MAX(_xlfn.CHOOSECOLS(_xlfn._xlws.FILTER($I$4:$AT$335,$K$4:$K$335=AW142),35)),الفرضيات!$N$2:$O$11,2,0))-BB142),0)</f>
        <v>0</v>
      </c>
    </row>
    <row r="143" spans="9:86" ht="24.75" thickBot="1" x14ac:dyDescent="0.3">
      <c r="I143" s="10"/>
      <c r="J143" s="10"/>
      <c r="K143" s="10"/>
      <c r="L143" s="10"/>
      <c r="M143" s="10"/>
      <c r="N143" s="10"/>
      <c r="O143" s="10"/>
      <c r="P143" s="10"/>
      <c r="Q143" s="10"/>
      <c r="R143" s="10"/>
      <c r="S143" s="10"/>
      <c r="T143" s="114"/>
      <c r="U143" s="114"/>
      <c r="V143" s="114"/>
      <c r="W143" s="10"/>
      <c r="X143" s="10"/>
      <c r="Y143" s="10"/>
      <c r="Z143" s="10"/>
      <c r="AA143" s="10"/>
      <c r="AB143" s="10"/>
      <c r="AC143" s="10"/>
      <c r="AD143" s="10"/>
      <c r="AE143" s="10"/>
      <c r="AF143" s="10"/>
      <c r="AG143" s="10"/>
      <c r="AH143" s="10"/>
      <c r="AI143" s="10"/>
      <c r="AJ143" s="10"/>
      <c r="AK143" s="10"/>
      <c r="AL143" s="10"/>
      <c r="AM143" s="10"/>
      <c r="AN143" s="10"/>
      <c r="AO143" s="10"/>
      <c r="AP143" s="10"/>
      <c r="AQ143" s="111" t="str">
        <f t="shared" si="34"/>
        <v/>
      </c>
      <c r="AR143" s="114" t="str">
        <f>IF(AQ143="","",(LOOKUP(SUM(N143:O143),الفرضيات!$R$2:$R$9, الفرضيات!$S$2:$S$9)))</f>
        <v/>
      </c>
      <c r="AS143" s="114" t="str">
        <f>IF(ISBLANK(L143),"",الفرضيات!$L$2)</f>
        <v/>
      </c>
      <c r="AT143" s="10"/>
      <c r="AU143" s="142"/>
      <c r="AV143" s="10"/>
      <c r="AW143" s="10"/>
      <c r="AX143" s="10"/>
      <c r="AY143" s="10"/>
      <c r="AZ143" s="10"/>
      <c r="BA143" s="10"/>
      <c r="BB143" s="10"/>
      <c r="BC143" s="10"/>
      <c r="BD143" s="10"/>
      <c r="BE143" s="10"/>
      <c r="BF143" s="144"/>
      <c r="BG143" s="158" t="str">
        <f>IF(ISBLANK(L143),"0",T143*(R143-AG143)/الفرضيات!$H$2*(1+AR143))</f>
        <v>0</v>
      </c>
      <c r="BH143" s="158" t="str">
        <f t="shared" si="35"/>
        <v>0</v>
      </c>
      <c r="BI143" s="158" t="str">
        <f t="shared" si="36"/>
        <v>0</v>
      </c>
      <c r="BJ143" s="158" t="str">
        <f t="shared" si="37"/>
        <v>0</v>
      </c>
      <c r="BK143" s="158" t="str">
        <f t="shared" si="38"/>
        <v>0</v>
      </c>
      <c r="BL143" s="158" t="str">
        <f t="shared" si="39"/>
        <v>0</v>
      </c>
      <c r="BM143" s="158" t="str" cm="1">
        <f t="array" ref="BM143">IF(ISBLANK(AW143),"0",_xlfn.CEILING.MATH(AX143/الفرضيات!$H$3*(1+MAX(_xlfn.CHOOSECOLS(_xlfn._xlws.FILTER($I$4:$AT$335,$K$4:$K$335=AW143),36)))))</f>
        <v>0</v>
      </c>
      <c r="BN143" s="158" t="str" cm="1">
        <f t="array" ref="BN143">IF(ISBLANK(AW143),"0",_xlfn.CEILING.MATH(AY143/الفرضيات!$H$4*(1+MAX(_xlfn.CHOOSECOLS(_xlfn._xlws.FILTER($I$4:$AT$335,$K$4:$K$335=AW143),36)))))</f>
        <v>0</v>
      </c>
      <c r="BO143" s="158" t="str">
        <f>IF(ISBLANK(L143),"0",IF(S143&lt;2,"0",(U143*(R143-AG143)/الفرضيات!$H$2*(1+AR143))))</f>
        <v>0</v>
      </c>
      <c r="BP143" s="158" t="str">
        <f t="shared" si="40"/>
        <v>0</v>
      </c>
      <c r="BQ143" s="158" t="str">
        <f t="shared" si="41"/>
        <v>0</v>
      </c>
      <c r="BR143" s="158" t="str">
        <f t="shared" si="42"/>
        <v>0</v>
      </c>
      <c r="BS143" s="158" t="str">
        <f t="shared" si="43"/>
        <v>0</v>
      </c>
      <c r="BT143" s="158" t="str">
        <f t="shared" si="44"/>
        <v>0</v>
      </c>
      <c r="BU143" s="158" t="str" cm="1">
        <f t="array" ref="BU143">IF(ISBLANK(AW143),"0",IF($AZ143&lt;2,"0",_xlfn.CEILING.MATH(AX143/الفرضيات!$H$3*(1+MAX(_xlfn.CHOOSECOLS(_xlfn._xlws.FILTER($I$4:$AT$335,$K$4:$K$335=AW143),36))))))</f>
        <v>0</v>
      </c>
      <c r="BV143" s="158" t="str" cm="1">
        <f t="array" ref="BV143">IF(ISBLANK(AW143),"0",IF($AZ143&lt;2,"0",_xlfn.CEILING.MATH(AY143/الفرضيات!$H$4*(1+MAX(_xlfn.CHOOSECOLS(_xlfn._xlws.FILTER($I$4:$AT$335,$K$4:$K$335=AW143),36))))))</f>
        <v>0</v>
      </c>
      <c r="BW143" s="158" t="str">
        <f>IF(ISBLANK(L143),"0",IF(S143&lt;3,"0",(V143*(R143-AG143)/الفرضيات!$H$2*(1+AR143))))</f>
        <v>0</v>
      </c>
      <c r="BX143" s="158" t="str">
        <f t="shared" si="45"/>
        <v>0</v>
      </c>
      <c r="BY143" s="158" t="str">
        <f t="shared" si="46"/>
        <v>0</v>
      </c>
      <c r="BZ143" s="158" t="str">
        <f t="shared" si="47"/>
        <v>0</v>
      </c>
      <c r="CA143" s="158" t="str">
        <f t="shared" si="48"/>
        <v>0</v>
      </c>
      <c r="CB143" s="158" t="str">
        <f t="shared" si="49"/>
        <v>0</v>
      </c>
      <c r="CC143" s="158" t="str" cm="1">
        <f t="array" ref="CC143">IF(ISBLANK(AW143),"0",IF($AZ143&lt;3,"0",_xlfn.CEILING.MATH(AX143/الفرضيات!$H$3*(1+MAX(_xlfn.CHOOSECOLS(_xlfn._xlws.FILTER($I$4:$AT$335,$K$4:$K$335=AW143),36))))))</f>
        <v>0</v>
      </c>
      <c r="CD143" s="158" t="str" cm="1">
        <f t="array" ref="CD143">IF(ISBLANK(AW143),"0",IF($AZ143&lt;3,"0",_xlfn.CEILING.MATH(AY143/الفرضيات!$H$4*(1+MAX(_xlfn.CHOOSECOLS(_xlfn._xlws.FILTER($I$4:$AT$335,$K$4:$K$335=AW143),36))))))</f>
        <v>0</v>
      </c>
      <c r="CE143" s="158">
        <f>IFERROR(MAX(0,((BG143+BO143+BW143)*(1+AS143+AR143)+(BH143+BI143+BJ143+BL143+BP143+BQ143+BR143+BT143+BX143+BY143+BZ143+CB143)*(1+AS143))*(1+ VLOOKUP(AQ143,الفرضيات!$N$1:$O$11,2,0))-AH143),0)</f>
        <v>0</v>
      </c>
      <c r="CF143" s="158">
        <f t="shared" si="50"/>
        <v>0</v>
      </c>
      <c r="CG143" s="158" cm="1">
        <f t="array" ref="CG143">IFERROR(MAX(0,MAX(BM143,BU143,CC143)*(1+VLOOKUP(MAX(_xlfn.CHOOSECOLS(_xlfn._xlws.FILTER($I$4:$AT$335,$K$4:$K$335=AW143),35)),الفرضيات!$N$2:$O$11,2,0))-BA143),0)</f>
        <v>0</v>
      </c>
      <c r="CH143" s="158" cm="1">
        <f t="array" ref="CH143">IFERROR(MAX(0,MAX(BN143,BV143,CD143)*(1+VLOOKUP(MAX(_xlfn.CHOOSECOLS(_xlfn._xlws.FILTER($I$4:$AT$335,$K$4:$K$335=AW143),35)),الفرضيات!$N$2:$O$11,2,0))-BB143),0)</f>
        <v>0</v>
      </c>
    </row>
    <row r="144" spans="9:86" ht="24.75" thickBot="1" x14ac:dyDescent="0.3">
      <c r="I144" s="10"/>
      <c r="J144" s="10"/>
      <c r="K144" s="10"/>
      <c r="L144" s="10"/>
      <c r="M144" s="10"/>
      <c r="N144" s="10"/>
      <c r="O144" s="10"/>
      <c r="P144" s="10"/>
      <c r="Q144" s="10"/>
      <c r="R144" s="10"/>
      <c r="S144" s="10"/>
      <c r="T144" s="114"/>
      <c r="U144" s="114"/>
      <c r="V144" s="114"/>
      <c r="W144" s="10"/>
      <c r="X144" s="10"/>
      <c r="Y144" s="10"/>
      <c r="Z144" s="10"/>
      <c r="AA144" s="10"/>
      <c r="AB144" s="10"/>
      <c r="AC144" s="10"/>
      <c r="AD144" s="10"/>
      <c r="AE144" s="10"/>
      <c r="AF144" s="10"/>
      <c r="AG144" s="10"/>
      <c r="AH144" s="10"/>
      <c r="AI144" s="10"/>
      <c r="AJ144" s="10"/>
      <c r="AK144" s="10"/>
      <c r="AL144" s="10"/>
      <c r="AM144" s="10"/>
      <c r="AN144" s="10"/>
      <c r="AO144" s="10"/>
      <c r="AP144" s="10"/>
      <c r="AQ144" s="111" t="str">
        <f t="shared" si="34"/>
        <v/>
      </c>
      <c r="AR144" s="114" t="str">
        <f>IF(AQ144="","",(LOOKUP(SUM(N144:O144),الفرضيات!$R$2:$R$9, الفرضيات!$S$2:$S$9)))</f>
        <v/>
      </c>
      <c r="AS144" s="114" t="str">
        <f>IF(ISBLANK(L144),"",الفرضيات!$L$2)</f>
        <v/>
      </c>
      <c r="AT144" s="10"/>
      <c r="AU144" s="142"/>
      <c r="AV144" s="10"/>
      <c r="AW144" s="10"/>
      <c r="AX144" s="10"/>
      <c r="AY144" s="10"/>
      <c r="AZ144" s="10"/>
      <c r="BA144" s="10"/>
      <c r="BB144" s="10"/>
      <c r="BC144" s="10"/>
      <c r="BD144" s="10"/>
      <c r="BE144" s="10"/>
      <c r="BF144" s="144"/>
      <c r="BG144" s="158" t="str">
        <f>IF(ISBLANK(L144),"0",T144*(R144-AG144)/الفرضيات!$H$2*(1+AR144))</f>
        <v>0</v>
      </c>
      <c r="BH144" s="158" t="str">
        <f t="shared" si="35"/>
        <v>0</v>
      </c>
      <c r="BI144" s="158" t="str">
        <f t="shared" si="36"/>
        <v>0</v>
      </c>
      <c r="BJ144" s="158" t="str">
        <f t="shared" si="37"/>
        <v>0</v>
      </c>
      <c r="BK144" s="158" t="str">
        <f t="shared" si="38"/>
        <v>0</v>
      </c>
      <c r="BL144" s="158" t="str">
        <f t="shared" si="39"/>
        <v>0</v>
      </c>
      <c r="BM144" s="158" t="str" cm="1">
        <f t="array" ref="BM144">IF(ISBLANK(AW144),"0",_xlfn.CEILING.MATH(AX144/الفرضيات!$H$3*(1+MAX(_xlfn.CHOOSECOLS(_xlfn._xlws.FILTER($I$4:$AT$335,$K$4:$K$335=AW144),36)))))</f>
        <v>0</v>
      </c>
      <c r="BN144" s="158" t="str" cm="1">
        <f t="array" ref="BN144">IF(ISBLANK(AW144),"0",_xlfn.CEILING.MATH(AY144/الفرضيات!$H$4*(1+MAX(_xlfn.CHOOSECOLS(_xlfn._xlws.FILTER($I$4:$AT$335,$K$4:$K$335=AW144),36)))))</f>
        <v>0</v>
      </c>
      <c r="BO144" s="158" t="str">
        <f>IF(ISBLANK(L144),"0",IF(S144&lt;2,"0",(U144*(R144-AG144)/الفرضيات!$H$2*(1+AR144))))</f>
        <v>0</v>
      </c>
      <c r="BP144" s="158" t="str">
        <f t="shared" si="40"/>
        <v>0</v>
      </c>
      <c r="BQ144" s="158" t="str">
        <f t="shared" si="41"/>
        <v>0</v>
      </c>
      <c r="BR144" s="158" t="str">
        <f t="shared" si="42"/>
        <v>0</v>
      </c>
      <c r="BS144" s="158" t="str">
        <f t="shared" si="43"/>
        <v>0</v>
      </c>
      <c r="BT144" s="158" t="str">
        <f t="shared" si="44"/>
        <v>0</v>
      </c>
      <c r="BU144" s="158" t="str" cm="1">
        <f t="array" ref="BU144">IF(ISBLANK(AW144),"0",IF($AZ144&lt;2,"0",_xlfn.CEILING.MATH(AX144/الفرضيات!$H$3*(1+MAX(_xlfn.CHOOSECOLS(_xlfn._xlws.FILTER($I$4:$AT$335,$K$4:$K$335=AW144),36))))))</f>
        <v>0</v>
      </c>
      <c r="BV144" s="158" t="str" cm="1">
        <f t="array" ref="BV144">IF(ISBLANK(AW144),"0",IF($AZ144&lt;2,"0",_xlfn.CEILING.MATH(AY144/الفرضيات!$H$4*(1+MAX(_xlfn.CHOOSECOLS(_xlfn._xlws.FILTER($I$4:$AT$335,$K$4:$K$335=AW144),36))))))</f>
        <v>0</v>
      </c>
      <c r="BW144" s="158" t="str">
        <f>IF(ISBLANK(L144),"0",IF(S144&lt;3,"0",(V144*(R144-AG144)/الفرضيات!$H$2*(1+AR144))))</f>
        <v>0</v>
      </c>
      <c r="BX144" s="158" t="str">
        <f t="shared" si="45"/>
        <v>0</v>
      </c>
      <c r="BY144" s="158" t="str">
        <f t="shared" si="46"/>
        <v>0</v>
      </c>
      <c r="BZ144" s="158" t="str">
        <f t="shared" si="47"/>
        <v>0</v>
      </c>
      <c r="CA144" s="158" t="str">
        <f t="shared" si="48"/>
        <v>0</v>
      </c>
      <c r="CB144" s="158" t="str">
        <f t="shared" si="49"/>
        <v>0</v>
      </c>
      <c r="CC144" s="158" t="str" cm="1">
        <f t="array" ref="CC144">IF(ISBLANK(AW144),"0",IF($AZ144&lt;3,"0",_xlfn.CEILING.MATH(AX144/الفرضيات!$H$3*(1+MAX(_xlfn.CHOOSECOLS(_xlfn._xlws.FILTER($I$4:$AT$335,$K$4:$K$335=AW144),36))))))</f>
        <v>0</v>
      </c>
      <c r="CD144" s="158" t="str" cm="1">
        <f t="array" ref="CD144">IF(ISBLANK(AW144),"0",IF($AZ144&lt;3,"0",_xlfn.CEILING.MATH(AY144/الفرضيات!$H$4*(1+MAX(_xlfn.CHOOSECOLS(_xlfn._xlws.FILTER($I$4:$AT$335,$K$4:$K$335=AW144),36))))))</f>
        <v>0</v>
      </c>
      <c r="CE144" s="158">
        <f>IFERROR(MAX(0,((BG144+BO144+BW144)*(1+AS144+AR144)+(BH144+BI144+BJ144+BL144+BP144+BQ144+BR144+BT144+BX144+BY144+BZ144+CB144)*(1+AS144))*(1+ VLOOKUP(AQ144,الفرضيات!$N$1:$O$11,2,0))-AH144),0)</f>
        <v>0</v>
      </c>
      <c r="CF144" s="158">
        <f t="shared" si="50"/>
        <v>0</v>
      </c>
      <c r="CG144" s="158" cm="1">
        <f t="array" ref="CG144">IFERROR(MAX(0,MAX(BM144,BU144,CC144)*(1+VLOOKUP(MAX(_xlfn.CHOOSECOLS(_xlfn._xlws.FILTER($I$4:$AT$335,$K$4:$K$335=AW144),35)),الفرضيات!$N$2:$O$11,2,0))-BA144),0)</f>
        <v>0</v>
      </c>
      <c r="CH144" s="158" cm="1">
        <f t="array" ref="CH144">IFERROR(MAX(0,MAX(BN144,BV144,CD144)*(1+VLOOKUP(MAX(_xlfn.CHOOSECOLS(_xlfn._xlws.FILTER($I$4:$AT$335,$K$4:$K$335=AW144),35)),الفرضيات!$N$2:$O$11,2,0))-BB144),0)</f>
        <v>0</v>
      </c>
    </row>
    <row r="145" spans="9:86" ht="24.75" thickBot="1" x14ac:dyDescent="0.3">
      <c r="I145" s="10"/>
      <c r="J145" s="10"/>
      <c r="K145" s="10"/>
      <c r="L145" s="10"/>
      <c r="M145" s="10"/>
      <c r="N145" s="10"/>
      <c r="O145" s="10"/>
      <c r="P145" s="10"/>
      <c r="Q145" s="10"/>
      <c r="R145" s="10"/>
      <c r="S145" s="10"/>
      <c r="T145" s="114"/>
      <c r="U145" s="114"/>
      <c r="V145" s="114"/>
      <c r="W145" s="10"/>
      <c r="X145" s="10"/>
      <c r="Y145" s="10"/>
      <c r="Z145" s="10"/>
      <c r="AA145" s="10"/>
      <c r="AB145" s="10"/>
      <c r="AC145" s="10"/>
      <c r="AD145" s="10"/>
      <c r="AE145" s="10"/>
      <c r="AF145" s="10"/>
      <c r="AG145" s="10"/>
      <c r="AH145" s="10"/>
      <c r="AI145" s="10"/>
      <c r="AJ145" s="10"/>
      <c r="AK145" s="10"/>
      <c r="AL145" s="10"/>
      <c r="AM145" s="10"/>
      <c r="AN145" s="10"/>
      <c r="AO145" s="10"/>
      <c r="AP145" s="10"/>
      <c r="AQ145" s="111" t="str">
        <f t="shared" si="34"/>
        <v/>
      </c>
      <c r="AR145" s="114" t="str">
        <f>IF(AQ145="","",(LOOKUP(SUM(N145:O145),الفرضيات!$R$2:$R$9, الفرضيات!$S$2:$S$9)))</f>
        <v/>
      </c>
      <c r="AS145" s="114" t="str">
        <f>IF(ISBLANK(L145),"",الفرضيات!$L$2)</f>
        <v/>
      </c>
      <c r="AT145" s="10"/>
      <c r="AU145" s="142"/>
      <c r="AV145" s="10"/>
      <c r="AW145" s="10"/>
      <c r="AX145" s="10"/>
      <c r="AY145" s="10"/>
      <c r="AZ145" s="10"/>
      <c r="BA145" s="10"/>
      <c r="BB145" s="10"/>
      <c r="BC145" s="10"/>
      <c r="BD145" s="10"/>
      <c r="BE145" s="10"/>
      <c r="BF145" s="144"/>
      <c r="BG145" s="158" t="str">
        <f>IF(ISBLANK(L145),"0",T145*(R145-AG145)/الفرضيات!$H$2*(1+AR145))</f>
        <v>0</v>
      </c>
      <c r="BH145" s="158" t="str">
        <f t="shared" si="35"/>
        <v>0</v>
      </c>
      <c r="BI145" s="158" t="str">
        <f t="shared" si="36"/>
        <v>0</v>
      </c>
      <c r="BJ145" s="158" t="str">
        <f t="shared" si="37"/>
        <v>0</v>
      </c>
      <c r="BK145" s="158" t="str">
        <f t="shared" si="38"/>
        <v>0</v>
      </c>
      <c r="BL145" s="158" t="str">
        <f t="shared" si="39"/>
        <v>0</v>
      </c>
      <c r="BM145" s="158" t="str" cm="1">
        <f t="array" ref="BM145">IF(ISBLANK(AW145),"0",_xlfn.CEILING.MATH(AX145/الفرضيات!$H$3*(1+MAX(_xlfn.CHOOSECOLS(_xlfn._xlws.FILTER($I$4:$AT$335,$K$4:$K$335=AW145),36)))))</f>
        <v>0</v>
      </c>
      <c r="BN145" s="158" t="str" cm="1">
        <f t="array" ref="BN145">IF(ISBLANK(AW145),"0",_xlfn.CEILING.MATH(AY145/الفرضيات!$H$4*(1+MAX(_xlfn.CHOOSECOLS(_xlfn._xlws.FILTER($I$4:$AT$335,$K$4:$K$335=AW145),36)))))</f>
        <v>0</v>
      </c>
      <c r="BO145" s="158" t="str">
        <f>IF(ISBLANK(L145),"0",IF(S145&lt;2,"0",(U145*(R145-AG145)/الفرضيات!$H$2*(1+AR145))))</f>
        <v>0</v>
      </c>
      <c r="BP145" s="158" t="str">
        <f t="shared" si="40"/>
        <v>0</v>
      </c>
      <c r="BQ145" s="158" t="str">
        <f t="shared" si="41"/>
        <v>0</v>
      </c>
      <c r="BR145" s="158" t="str">
        <f t="shared" si="42"/>
        <v>0</v>
      </c>
      <c r="BS145" s="158" t="str">
        <f t="shared" si="43"/>
        <v>0</v>
      </c>
      <c r="BT145" s="158" t="str">
        <f t="shared" si="44"/>
        <v>0</v>
      </c>
      <c r="BU145" s="158" t="str" cm="1">
        <f t="array" ref="BU145">IF(ISBLANK(AW145),"0",IF($AZ145&lt;2,"0",_xlfn.CEILING.MATH(AX145/الفرضيات!$H$3*(1+MAX(_xlfn.CHOOSECOLS(_xlfn._xlws.FILTER($I$4:$AT$335,$K$4:$K$335=AW145),36))))))</f>
        <v>0</v>
      </c>
      <c r="BV145" s="158" t="str" cm="1">
        <f t="array" ref="BV145">IF(ISBLANK(AW145),"0",IF($AZ145&lt;2,"0",_xlfn.CEILING.MATH(AY145/الفرضيات!$H$4*(1+MAX(_xlfn.CHOOSECOLS(_xlfn._xlws.FILTER($I$4:$AT$335,$K$4:$K$335=AW145),36))))))</f>
        <v>0</v>
      </c>
      <c r="BW145" s="158" t="str">
        <f>IF(ISBLANK(L145),"0",IF(S145&lt;3,"0",(V145*(R145-AG145)/الفرضيات!$H$2*(1+AR145))))</f>
        <v>0</v>
      </c>
      <c r="BX145" s="158" t="str">
        <f t="shared" si="45"/>
        <v>0</v>
      </c>
      <c r="BY145" s="158" t="str">
        <f t="shared" si="46"/>
        <v>0</v>
      </c>
      <c r="BZ145" s="158" t="str">
        <f t="shared" si="47"/>
        <v>0</v>
      </c>
      <c r="CA145" s="158" t="str">
        <f t="shared" si="48"/>
        <v>0</v>
      </c>
      <c r="CB145" s="158" t="str">
        <f t="shared" si="49"/>
        <v>0</v>
      </c>
      <c r="CC145" s="158" t="str" cm="1">
        <f t="array" ref="CC145">IF(ISBLANK(AW145),"0",IF($AZ145&lt;3,"0",_xlfn.CEILING.MATH(AX145/الفرضيات!$H$3*(1+MAX(_xlfn.CHOOSECOLS(_xlfn._xlws.FILTER($I$4:$AT$335,$K$4:$K$335=AW145),36))))))</f>
        <v>0</v>
      </c>
      <c r="CD145" s="158" t="str" cm="1">
        <f t="array" ref="CD145">IF(ISBLANK(AW145),"0",IF($AZ145&lt;3,"0",_xlfn.CEILING.MATH(AY145/الفرضيات!$H$4*(1+MAX(_xlfn.CHOOSECOLS(_xlfn._xlws.FILTER($I$4:$AT$335,$K$4:$K$335=AW145),36))))))</f>
        <v>0</v>
      </c>
      <c r="CE145" s="158">
        <f>IFERROR(MAX(0,((BG145+BO145+BW145)*(1+AS145+AR145)+(BH145+BI145+BJ145+BL145+BP145+BQ145+BR145+BT145+BX145+BY145+BZ145+CB145)*(1+AS145))*(1+ VLOOKUP(AQ145,الفرضيات!$N$1:$O$11,2,0))-AH145),0)</f>
        <v>0</v>
      </c>
      <c r="CF145" s="158">
        <f t="shared" si="50"/>
        <v>0</v>
      </c>
      <c r="CG145" s="158" cm="1">
        <f t="array" ref="CG145">IFERROR(MAX(0,MAX(BM145,BU145,CC145)*(1+VLOOKUP(MAX(_xlfn.CHOOSECOLS(_xlfn._xlws.FILTER($I$4:$AT$335,$K$4:$K$335=AW145),35)),الفرضيات!$N$2:$O$11,2,0))-BA145),0)</f>
        <v>0</v>
      </c>
      <c r="CH145" s="158" cm="1">
        <f t="array" ref="CH145">IFERROR(MAX(0,MAX(BN145,BV145,CD145)*(1+VLOOKUP(MAX(_xlfn.CHOOSECOLS(_xlfn._xlws.FILTER($I$4:$AT$335,$K$4:$K$335=AW145),35)),الفرضيات!$N$2:$O$11,2,0))-BB145),0)</f>
        <v>0</v>
      </c>
    </row>
    <row r="146" spans="9:86" ht="24.75" thickBot="1" x14ac:dyDescent="0.3">
      <c r="I146" s="10"/>
      <c r="J146" s="10"/>
      <c r="K146" s="10"/>
      <c r="L146" s="10"/>
      <c r="M146" s="10"/>
      <c r="N146" s="10"/>
      <c r="O146" s="10"/>
      <c r="P146" s="10"/>
      <c r="Q146" s="10"/>
      <c r="R146" s="10"/>
      <c r="S146" s="10"/>
      <c r="T146" s="114"/>
      <c r="U146" s="114"/>
      <c r="V146" s="114"/>
      <c r="W146" s="10"/>
      <c r="X146" s="10"/>
      <c r="Y146" s="10"/>
      <c r="Z146" s="10"/>
      <c r="AA146" s="10"/>
      <c r="AB146" s="10"/>
      <c r="AC146" s="10"/>
      <c r="AD146" s="10"/>
      <c r="AE146" s="10"/>
      <c r="AF146" s="10"/>
      <c r="AG146" s="10"/>
      <c r="AH146" s="10"/>
      <c r="AI146" s="10"/>
      <c r="AJ146" s="10"/>
      <c r="AK146" s="10"/>
      <c r="AL146" s="10"/>
      <c r="AM146" s="10"/>
      <c r="AN146" s="10"/>
      <c r="AO146" s="10"/>
      <c r="AP146" s="10"/>
      <c r="AQ146" s="111" t="str">
        <f t="shared" si="34"/>
        <v/>
      </c>
      <c r="AR146" s="114" t="str">
        <f>IF(AQ146="","",(LOOKUP(SUM(N146:O146),الفرضيات!$R$2:$R$9, الفرضيات!$S$2:$S$9)))</f>
        <v/>
      </c>
      <c r="AS146" s="114" t="str">
        <f>IF(ISBLANK(L146),"",الفرضيات!$L$2)</f>
        <v/>
      </c>
      <c r="AT146" s="10"/>
      <c r="AU146" s="142"/>
      <c r="AV146" s="10"/>
      <c r="AW146" s="10"/>
      <c r="AX146" s="10"/>
      <c r="AY146" s="10"/>
      <c r="AZ146" s="10"/>
      <c r="BA146" s="10"/>
      <c r="BB146" s="10"/>
      <c r="BC146" s="10"/>
      <c r="BD146" s="10"/>
      <c r="BE146" s="10"/>
      <c r="BF146" s="144"/>
      <c r="BG146" s="158" t="str">
        <f>IF(ISBLANK(L146),"0",T146*(R146-AG146)/الفرضيات!$H$2*(1+AR146))</f>
        <v>0</v>
      </c>
      <c r="BH146" s="158" t="str">
        <f t="shared" si="35"/>
        <v>0</v>
      </c>
      <c r="BI146" s="158" t="str">
        <f t="shared" si="36"/>
        <v>0</v>
      </c>
      <c r="BJ146" s="158" t="str">
        <f t="shared" si="37"/>
        <v>0</v>
      </c>
      <c r="BK146" s="158" t="str">
        <f t="shared" si="38"/>
        <v>0</v>
      </c>
      <c r="BL146" s="158" t="str">
        <f t="shared" si="39"/>
        <v>0</v>
      </c>
      <c r="BM146" s="158" t="str" cm="1">
        <f t="array" ref="BM146">IF(ISBLANK(AW146),"0",_xlfn.CEILING.MATH(AX146/الفرضيات!$H$3*(1+MAX(_xlfn.CHOOSECOLS(_xlfn._xlws.FILTER($I$4:$AT$335,$K$4:$K$335=AW146),36)))))</f>
        <v>0</v>
      </c>
      <c r="BN146" s="158" t="str" cm="1">
        <f t="array" ref="BN146">IF(ISBLANK(AW146),"0",_xlfn.CEILING.MATH(AY146/الفرضيات!$H$4*(1+MAX(_xlfn.CHOOSECOLS(_xlfn._xlws.FILTER($I$4:$AT$335,$K$4:$K$335=AW146),36)))))</f>
        <v>0</v>
      </c>
      <c r="BO146" s="158" t="str">
        <f>IF(ISBLANK(L146),"0",IF(S146&lt;2,"0",(U146*(R146-AG146)/الفرضيات!$H$2*(1+AR146))))</f>
        <v>0</v>
      </c>
      <c r="BP146" s="158" t="str">
        <f t="shared" si="40"/>
        <v>0</v>
      </c>
      <c r="BQ146" s="158" t="str">
        <f t="shared" si="41"/>
        <v>0</v>
      </c>
      <c r="BR146" s="158" t="str">
        <f t="shared" si="42"/>
        <v>0</v>
      </c>
      <c r="BS146" s="158" t="str">
        <f t="shared" si="43"/>
        <v>0</v>
      </c>
      <c r="BT146" s="158" t="str">
        <f t="shared" si="44"/>
        <v>0</v>
      </c>
      <c r="BU146" s="158" t="str" cm="1">
        <f t="array" ref="BU146">IF(ISBLANK(AW146),"0",IF($AZ146&lt;2,"0",_xlfn.CEILING.MATH(AX146/الفرضيات!$H$3*(1+MAX(_xlfn.CHOOSECOLS(_xlfn._xlws.FILTER($I$4:$AT$335,$K$4:$K$335=AW146),36))))))</f>
        <v>0</v>
      </c>
      <c r="BV146" s="158" t="str" cm="1">
        <f t="array" ref="BV146">IF(ISBLANK(AW146),"0",IF($AZ146&lt;2,"0",_xlfn.CEILING.MATH(AY146/الفرضيات!$H$4*(1+MAX(_xlfn.CHOOSECOLS(_xlfn._xlws.FILTER($I$4:$AT$335,$K$4:$K$335=AW146),36))))))</f>
        <v>0</v>
      </c>
      <c r="BW146" s="158" t="str">
        <f>IF(ISBLANK(L146),"0",IF(S146&lt;3,"0",(V146*(R146-AG146)/الفرضيات!$H$2*(1+AR146))))</f>
        <v>0</v>
      </c>
      <c r="BX146" s="158" t="str">
        <f t="shared" si="45"/>
        <v>0</v>
      </c>
      <c r="BY146" s="158" t="str">
        <f t="shared" si="46"/>
        <v>0</v>
      </c>
      <c r="BZ146" s="158" t="str">
        <f t="shared" si="47"/>
        <v>0</v>
      </c>
      <c r="CA146" s="158" t="str">
        <f t="shared" si="48"/>
        <v>0</v>
      </c>
      <c r="CB146" s="158" t="str">
        <f t="shared" si="49"/>
        <v>0</v>
      </c>
      <c r="CC146" s="158" t="str" cm="1">
        <f t="array" ref="CC146">IF(ISBLANK(AW146),"0",IF($AZ146&lt;3,"0",_xlfn.CEILING.MATH(AX146/الفرضيات!$H$3*(1+MAX(_xlfn.CHOOSECOLS(_xlfn._xlws.FILTER($I$4:$AT$335,$K$4:$K$335=AW146),36))))))</f>
        <v>0</v>
      </c>
      <c r="CD146" s="158" t="str" cm="1">
        <f t="array" ref="CD146">IF(ISBLANK(AW146),"0",IF($AZ146&lt;3,"0",_xlfn.CEILING.MATH(AY146/الفرضيات!$H$4*(1+MAX(_xlfn.CHOOSECOLS(_xlfn._xlws.FILTER($I$4:$AT$335,$K$4:$K$335=AW146),36))))))</f>
        <v>0</v>
      </c>
      <c r="CE146" s="158">
        <f>IFERROR(MAX(0,((BG146+BO146+BW146)*(1+AS146+AR146)+(BH146+BI146+BJ146+BL146+BP146+BQ146+BR146+BT146+BX146+BY146+BZ146+CB146)*(1+AS146))*(1+ VLOOKUP(AQ146,الفرضيات!$N$1:$O$11,2,0))-AH146),0)</f>
        <v>0</v>
      </c>
      <c r="CF146" s="158">
        <f t="shared" si="50"/>
        <v>0</v>
      </c>
      <c r="CG146" s="158" cm="1">
        <f t="array" ref="CG146">IFERROR(MAX(0,MAX(BM146,BU146,CC146)*(1+VLOOKUP(MAX(_xlfn.CHOOSECOLS(_xlfn._xlws.FILTER($I$4:$AT$335,$K$4:$K$335=AW146),35)),الفرضيات!$N$2:$O$11,2,0))-BA146),0)</f>
        <v>0</v>
      </c>
      <c r="CH146" s="158" cm="1">
        <f t="array" ref="CH146">IFERROR(MAX(0,MAX(BN146,BV146,CD146)*(1+VLOOKUP(MAX(_xlfn.CHOOSECOLS(_xlfn._xlws.FILTER($I$4:$AT$335,$K$4:$K$335=AW146),35)),الفرضيات!$N$2:$O$11,2,0))-BB146),0)</f>
        <v>0</v>
      </c>
    </row>
    <row r="147" spans="9:86" ht="24.75" thickBot="1" x14ac:dyDescent="0.3">
      <c r="I147" s="10"/>
      <c r="J147" s="10"/>
      <c r="K147" s="10"/>
      <c r="L147" s="10"/>
      <c r="M147" s="10"/>
      <c r="N147" s="10"/>
      <c r="O147" s="10"/>
      <c r="P147" s="10"/>
      <c r="Q147" s="10"/>
      <c r="R147" s="10"/>
      <c r="S147" s="10"/>
      <c r="T147" s="114"/>
      <c r="U147" s="114"/>
      <c r="V147" s="114"/>
      <c r="W147" s="10"/>
      <c r="X147" s="10"/>
      <c r="Y147" s="10"/>
      <c r="Z147" s="10"/>
      <c r="AA147" s="10"/>
      <c r="AB147" s="10"/>
      <c r="AC147" s="10"/>
      <c r="AD147" s="10"/>
      <c r="AE147" s="10"/>
      <c r="AF147" s="10"/>
      <c r="AG147" s="10"/>
      <c r="AH147" s="10"/>
      <c r="AI147" s="10"/>
      <c r="AJ147" s="10"/>
      <c r="AK147" s="10"/>
      <c r="AL147" s="10"/>
      <c r="AM147" s="10"/>
      <c r="AN147" s="10"/>
      <c r="AO147" s="10"/>
      <c r="AP147" s="10"/>
      <c r="AQ147" s="111" t="str">
        <f t="shared" si="34"/>
        <v/>
      </c>
      <c r="AR147" s="114" t="str">
        <f>IF(AQ147="","",(LOOKUP(SUM(N147:O147),الفرضيات!$R$2:$R$9, الفرضيات!$S$2:$S$9)))</f>
        <v/>
      </c>
      <c r="AS147" s="114" t="str">
        <f>IF(ISBLANK(L147),"",الفرضيات!$L$2)</f>
        <v/>
      </c>
      <c r="AT147" s="10"/>
      <c r="AU147" s="142"/>
      <c r="AV147" s="10"/>
      <c r="AW147" s="10"/>
      <c r="AX147" s="10"/>
      <c r="AY147" s="10"/>
      <c r="AZ147" s="10"/>
      <c r="BA147" s="10"/>
      <c r="BB147" s="10"/>
      <c r="BC147" s="10"/>
      <c r="BD147" s="10"/>
      <c r="BE147" s="10"/>
      <c r="BF147" s="144"/>
      <c r="BG147" s="158" t="str">
        <f>IF(ISBLANK(L147),"0",T147*(R147-AG147)/الفرضيات!$H$2*(1+AR147))</f>
        <v>0</v>
      </c>
      <c r="BH147" s="158" t="str">
        <f t="shared" si="35"/>
        <v>0</v>
      </c>
      <c r="BI147" s="158" t="str">
        <f t="shared" si="36"/>
        <v>0</v>
      </c>
      <c r="BJ147" s="158" t="str">
        <f t="shared" si="37"/>
        <v>0</v>
      </c>
      <c r="BK147" s="158" t="str">
        <f t="shared" si="38"/>
        <v>0</v>
      </c>
      <c r="BL147" s="158" t="str">
        <f t="shared" si="39"/>
        <v>0</v>
      </c>
      <c r="BM147" s="158" t="str" cm="1">
        <f t="array" ref="BM147">IF(ISBLANK(AW147),"0",_xlfn.CEILING.MATH(AX147/الفرضيات!$H$3*(1+MAX(_xlfn.CHOOSECOLS(_xlfn._xlws.FILTER($I$4:$AT$335,$K$4:$K$335=AW147),36)))))</f>
        <v>0</v>
      </c>
      <c r="BN147" s="158" t="str" cm="1">
        <f t="array" ref="BN147">IF(ISBLANK(AW147),"0",_xlfn.CEILING.MATH(AY147/الفرضيات!$H$4*(1+MAX(_xlfn.CHOOSECOLS(_xlfn._xlws.FILTER($I$4:$AT$335,$K$4:$K$335=AW147),36)))))</f>
        <v>0</v>
      </c>
      <c r="BO147" s="158" t="str">
        <f>IF(ISBLANK(L147),"0",IF(S147&lt;2,"0",(U147*(R147-AG147)/الفرضيات!$H$2*(1+AR147))))</f>
        <v>0</v>
      </c>
      <c r="BP147" s="158" t="str">
        <f t="shared" si="40"/>
        <v>0</v>
      </c>
      <c r="BQ147" s="158" t="str">
        <f t="shared" si="41"/>
        <v>0</v>
      </c>
      <c r="BR147" s="158" t="str">
        <f t="shared" si="42"/>
        <v>0</v>
      </c>
      <c r="BS147" s="158" t="str">
        <f t="shared" si="43"/>
        <v>0</v>
      </c>
      <c r="BT147" s="158" t="str">
        <f t="shared" si="44"/>
        <v>0</v>
      </c>
      <c r="BU147" s="158" t="str" cm="1">
        <f t="array" ref="BU147">IF(ISBLANK(AW147),"0",IF($AZ147&lt;2,"0",_xlfn.CEILING.MATH(AX147/الفرضيات!$H$3*(1+MAX(_xlfn.CHOOSECOLS(_xlfn._xlws.FILTER($I$4:$AT$335,$K$4:$K$335=AW147),36))))))</f>
        <v>0</v>
      </c>
      <c r="BV147" s="158" t="str" cm="1">
        <f t="array" ref="BV147">IF(ISBLANK(AW147),"0",IF($AZ147&lt;2,"0",_xlfn.CEILING.MATH(AY147/الفرضيات!$H$4*(1+MAX(_xlfn.CHOOSECOLS(_xlfn._xlws.FILTER($I$4:$AT$335,$K$4:$K$335=AW147),36))))))</f>
        <v>0</v>
      </c>
      <c r="BW147" s="158" t="str">
        <f>IF(ISBLANK(L147),"0",IF(S147&lt;3,"0",(V147*(R147-AG147)/الفرضيات!$H$2*(1+AR147))))</f>
        <v>0</v>
      </c>
      <c r="BX147" s="158" t="str">
        <f t="shared" si="45"/>
        <v>0</v>
      </c>
      <c r="BY147" s="158" t="str">
        <f t="shared" si="46"/>
        <v>0</v>
      </c>
      <c r="BZ147" s="158" t="str">
        <f t="shared" si="47"/>
        <v>0</v>
      </c>
      <c r="CA147" s="158" t="str">
        <f t="shared" si="48"/>
        <v>0</v>
      </c>
      <c r="CB147" s="158" t="str">
        <f t="shared" si="49"/>
        <v>0</v>
      </c>
      <c r="CC147" s="158" t="str" cm="1">
        <f t="array" ref="CC147">IF(ISBLANK(AW147),"0",IF($AZ147&lt;3,"0",_xlfn.CEILING.MATH(AX147/الفرضيات!$H$3*(1+MAX(_xlfn.CHOOSECOLS(_xlfn._xlws.FILTER($I$4:$AT$335,$K$4:$K$335=AW147),36))))))</f>
        <v>0</v>
      </c>
      <c r="CD147" s="158" t="str" cm="1">
        <f t="array" ref="CD147">IF(ISBLANK(AW147),"0",IF($AZ147&lt;3,"0",_xlfn.CEILING.MATH(AY147/الفرضيات!$H$4*(1+MAX(_xlfn.CHOOSECOLS(_xlfn._xlws.FILTER($I$4:$AT$335,$K$4:$K$335=AW147),36))))))</f>
        <v>0</v>
      </c>
      <c r="CE147" s="158">
        <f>IFERROR(MAX(0,((BG147+BO147+BW147)*(1+AS147+AR147)+(BH147+BI147+BJ147+BL147+BP147+BQ147+BR147+BT147+BX147+BY147+BZ147+CB147)*(1+AS147))*(1+ VLOOKUP(AQ147,الفرضيات!$N$1:$O$11,2,0))-AH147),0)</f>
        <v>0</v>
      </c>
      <c r="CF147" s="158">
        <f t="shared" si="50"/>
        <v>0</v>
      </c>
      <c r="CG147" s="158" cm="1">
        <f t="array" ref="CG147">IFERROR(MAX(0,MAX(BM147,BU147,CC147)*(1+VLOOKUP(MAX(_xlfn.CHOOSECOLS(_xlfn._xlws.FILTER($I$4:$AT$335,$K$4:$K$335=AW147),35)),الفرضيات!$N$2:$O$11,2,0))-BA147),0)</f>
        <v>0</v>
      </c>
      <c r="CH147" s="158" cm="1">
        <f t="array" ref="CH147">IFERROR(MAX(0,MAX(BN147,BV147,CD147)*(1+VLOOKUP(MAX(_xlfn.CHOOSECOLS(_xlfn._xlws.FILTER($I$4:$AT$335,$K$4:$K$335=AW147),35)),الفرضيات!$N$2:$O$11,2,0))-BB147),0)</f>
        <v>0</v>
      </c>
    </row>
    <row r="148" spans="9:86" ht="24.75" thickBot="1" x14ac:dyDescent="0.3">
      <c r="I148" s="10"/>
      <c r="J148" s="10"/>
      <c r="K148" s="10"/>
      <c r="L148" s="10"/>
      <c r="M148" s="10"/>
      <c r="N148" s="10"/>
      <c r="O148" s="10"/>
      <c r="P148" s="10"/>
      <c r="Q148" s="10"/>
      <c r="R148" s="10"/>
      <c r="S148" s="10"/>
      <c r="T148" s="114"/>
      <c r="U148" s="114"/>
      <c r="V148" s="114"/>
      <c r="W148" s="10"/>
      <c r="X148" s="10"/>
      <c r="Y148" s="10"/>
      <c r="Z148" s="10"/>
      <c r="AA148" s="10"/>
      <c r="AB148" s="10"/>
      <c r="AC148" s="10"/>
      <c r="AD148" s="10"/>
      <c r="AE148" s="10"/>
      <c r="AF148" s="10"/>
      <c r="AG148" s="10"/>
      <c r="AH148" s="10"/>
      <c r="AI148" s="10"/>
      <c r="AJ148" s="10"/>
      <c r="AK148" s="10"/>
      <c r="AL148" s="10"/>
      <c r="AM148" s="10"/>
      <c r="AN148" s="10"/>
      <c r="AO148" s="10"/>
      <c r="AP148" s="10"/>
      <c r="AQ148" s="111" t="str">
        <f t="shared" si="34"/>
        <v/>
      </c>
      <c r="AR148" s="114" t="str">
        <f>IF(AQ148="","",(LOOKUP(SUM(N148:O148),الفرضيات!$R$2:$R$9, الفرضيات!$S$2:$S$9)))</f>
        <v/>
      </c>
      <c r="AS148" s="114" t="str">
        <f>IF(ISBLANK(L148),"",الفرضيات!$L$2)</f>
        <v/>
      </c>
      <c r="AT148" s="10"/>
      <c r="AU148" s="142"/>
      <c r="AV148" s="10"/>
      <c r="AW148" s="10"/>
      <c r="AX148" s="10"/>
      <c r="AY148" s="10"/>
      <c r="AZ148" s="10"/>
      <c r="BA148" s="10"/>
      <c r="BB148" s="10"/>
      <c r="BC148" s="10"/>
      <c r="BD148" s="10"/>
      <c r="BE148" s="10"/>
      <c r="BF148" s="144"/>
      <c r="BG148" s="158" t="str">
        <f>IF(ISBLANK(L148),"0",T148*(R148-AG148)/الفرضيات!$H$2*(1+AR148))</f>
        <v>0</v>
      </c>
      <c r="BH148" s="158" t="str">
        <f t="shared" si="35"/>
        <v>0</v>
      </c>
      <c r="BI148" s="158" t="str">
        <f t="shared" si="36"/>
        <v>0</v>
      </c>
      <c r="BJ148" s="158" t="str">
        <f t="shared" si="37"/>
        <v>0</v>
      </c>
      <c r="BK148" s="158" t="str">
        <f t="shared" si="38"/>
        <v>0</v>
      </c>
      <c r="BL148" s="158" t="str">
        <f t="shared" si="39"/>
        <v>0</v>
      </c>
      <c r="BM148" s="158" t="str" cm="1">
        <f t="array" ref="BM148">IF(ISBLANK(AW148),"0",_xlfn.CEILING.MATH(AX148/الفرضيات!$H$3*(1+MAX(_xlfn.CHOOSECOLS(_xlfn._xlws.FILTER($I$4:$AT$335,$K$4:$K$335=AW148),36)))))</f>
        <v>0</v>
      </c>
      <c r="BN148" s="158" t="str" cm="1">
        <f t="array" ref="BN148">IF(ISBLANK(AW148),"0",_xlfn.CEILING.MATH(AY148/الفرضيات!$H$4*(1+MAX(_xlfn.CHOOSECOLS(_xlfn._xlws.FILTER($I$4:$AT$335,$K$4:$K$335=AW148),36)))))</f>
        <v>0</v>
      </c>
      <c r="BO148" s="158" t="str">
        <f>IF(ISBLANK(L148),"0",IF(S148&lt;2,"0",(U148*(R148-AG148)/الفرضيات!$H$2*(1+AR148))))</f>
        <v>0</v>
      </c>
      <c r="BP148" s="158" t="str">
        <f t="shared" si="40"/>
        <v>0</v>
      </c>
      <c r="BQ148" s="158" t="str">
        <f t="shared" si="41"/>
        <v>0</v>
      </c>
      <c r="BR148" s="158" t="str">
        <f t="shared" si="42"/>
        <v>0</v>
      </c>
      <c r="BS148" s="158" t="str">
        <f t="shared" si="43"/>
        <v>0</v>
      </c>
      <c r="BT148" s="158" t="str">
        <f t="shared" si="44"/>
        <v>0</v>
      </c>
      <c r="BU148" s="158" t="str" cm="1">
        <f t="array" ref="BU148">IF(ISBLANK(AW148),"0",IF($AZ148&lt;2,"0",_xlfn.CEILING.MATH(AX148/الفرضيات!$H$3*(1+MAX(_xlfn.CHOOSECOLS(_xlfn._xlws.FILTER($I$4:$AT$335,$K$4:$K$335=AW148),36))))))</f>
        <v>0</v>
      </c>
      <c r="BV148" s="158" t="str" cm="1">
        <f t="array" ref="BV148">IF(ISBLANK(AW148),"0",IF($AZ148&lt;2,"0",_xlfn.CEILING.MATH(AY148/الفرضيات!$H$4*(1+MAX(_xlfn.CHOOSECOLS(_xlfn._xlws.FILTER($I$4:$AT$335,$K$4:$K$335=AW148),36))))))</f>
        <v>0</v>
      </c>
      <c r="BW148" s="158" t="str">
        <f>IF(ISBLANK(L148),"0",IF(S148&lt;3,"0",(V148*(R148-AG148)/الفرضيات!$H$2*(1+AR148))))</f>
        <v>0</v>
      </c>
      <c r="BX148" s="158" t="str">
        <f t="shared" si="45"/>
        <v>0</v>
      </c>
      <c r="BY148" s="158" t="str">
        <f t="shared" si="46"/>
        <v>0</v>
      </c>
      <c r="BZ148" s="158" t="str">
        <f t="shared" si="47"/>
        <v>0</v>
      </c>
      <c r="CA148" s="158" t="str">
        <f t="shared" si="48"/>
        <v>0</v>
      </c>
      <c r="CB148" s="158" t="str">
        <f t="shared" si="49"/>
        <v>0</v>
      </c>
      <c r="CC148" s="158" t="str" cm="1">
        <f t="array" ref="CC148">IF(ISBLANK(AW148),"0",IF($AZ148&lt;3,"0",_xlfn.CEILING.MATH(AX148/الفرضيات!$H$3*(1+MAX(_xlfn.CHOOSECOLS(_xlfn._xlws.FILTER($I$4:$AT$335,$K$4:$K$335=AW148),36))))))</f>
        <v>0</v>
      </c>
      <c r="CD148" s="158" t="str" cm="1">
        <f t="array" ref="CD148">IF(ISBLANK(AW148),"0",IF($AZ148&lt;3,"0",_xlfn.CEILING.MATH(AY148/الفرضيات!$H$4*(1+MAX(_xlfn.CHOOSECOLS(_xlfn._xlws.FILTER($I$4:$AT$335,$K$4:$K$335=AW148),36))))))</f>
        <v>0</v>
      </c>
      <c r="CE148" s="158">
        <f>IFERROR(MAX(0,((BG148+BO148+BW148)*(1+AS148+AR148)+(BH148+BI148+BJ148+BL148+BP148+BQ148+BR148+BT148+BX148+BY148+BZ148+CB148)*(1+AS148))*(1+ VLOOKUP(AQ148,الفرضيات!$N$1:$O$11,2,0))-AH148),0)</f>
        <v>0</v>
      </c>
      <c r="CF148" s="158">
        <f t="shared" si="50"/>
        <v>0</v>
      </c>
      <c r="CG148" s="158" cm="1">
        <f t="array" ref="CG148">IFERROR(MAX(0,MAX(BM148,BU148,CC148)*(1+VLOOKUP(MAX(_xlfn.CHOOSECOLS(_xlfn._xlws.FILTER($I$4:$AT$335,$K$4:$K$335=AW148),35)),الفرضيات!$N$2:$O$11,2,0))-BA148),0)</f>
        <v>0</v>
      </c>
      <c r="CH148" s="158" cm="1">
        <f t="array" ref="CH148">IFERROR(MAX(0,MAX(BN148,BV148,CD148)*(1+VLOOKUP(MAX(_xlfn.CHOOSECOLS(_xlfn._xlws.FILTER($I$4:$AT$335,$K$4:$K$335=AW148),35)),الفرضيات!$N$2:$O$11,2,0))-BB148),0)</f>
        <v>0</v>
      </c>
    </row>
    <row r="149" spans="9:86" ht="24.75" thickBot="1" x14ac:dyDescent="0.3">
      <c r="I149" s="10"/>
      <c r="J149" s="10"/>
      <c r="K149" s="10"/>
      <c r="L149" s="10"/>
      <c r="M149" s="10"/>
      <c r="N149" s="10"/>
      <c r="O149" s="10"/>
      <c r="P149" s="10"/>
      <c r="Q149" s="10"/>
      <c r="R149" s="10"/>
      <c r="S149" s="10"/>
      <c r="T149" s="114"/>
      <c r="U149" s="114"/>
      <c r="V149" s="114"/>
      <c r="W149" s="10"/>
      <c r="X149" s="10"/>
      <c r="Y149" s="10"/>
      <c r="Z149" s="10"/>
      <c r="AA149" s="10"/>
      <c r="AB149" s="10"/>
      <c r="AC149" s="10"/>
      <c r="AD149" s="10"/>
      <c r="AE149" s="10"/>
      <c r="AF149" s="10"/>
      <c r="AG149" s="10"/>
      <c r="AH149" s="10"/>
      <c r="AI149" s="10"/>
      <c r="AJ149" s="10"/>
      <c r="AK149" s="10"/>
      <c r="AL149" s="10"/>
      <c r="AM149" s="10"/>
      <c r="AN149" s="10"/>
      <c r="AO149" s="10"/>
      <c r="AP149" s="10"/>
      <c r="AQ149" s="111" t="str">
        <f t="shared" si="34"/>
        <v/>
      </c>
      <c r="AR149" s="114" t="str">
        <f>IF(AQ149="","",(LOOKUP(SUM(N149:O149),الفرضيات!$R$2:$R$9, الفرضيات!$S$2:$S$9)))</f>
        <v/>
      </c>
      <c r="AS149" s="114" t="str">
        <f>IF(ISBLANK(L149),"",الفرضيات!$L$2)</f>
        <v/>
      </c>
      <c r="AT149" s="10"/>
      <c r="AU149" s="142"/>
      <c r="AV149" s="10"/>
      <c r="AW149" s="10"/>
      <c r="AX149" s="10"/>
      <c r="AY149" s="10"/>
      <c r="AZ149" s="10"/>
      <c r="BA149" s="10"/>
      <c r="BB149" s="10"/>
      <c r="BC149" s="10"/>
      <c r="BD149" s="10"/>
      <c r="BE149" s="10"/>
      <c r="BF149" s="144"/>
      <c r="BG149" s="158" t="str">
        <f>IF(ISBLANK(L149),"0",T149*(R149-AG149)/الفرضيات!$H$2*(1+AR149))</f>
        <v>0</v>
      </c>
      <c r="BH149" s="158" t="str">
        <f t="shared" si="35"/>
        <v>0</v>
      </c>
      <c r="BI149" s="158" t="str">
        <f t="shared" si="36"/>
        <v>0</v>
      </c>
      <c r="BJ149" s="158" t="str">
        <f t="shared" si="37"/>
        <v>0</v>
      </c>
      <c r="BK149" s="158" t="str">
        <f t="shared" si="38"/>
        <v>0</v>
      </c>
      <c r="BL149" s="158" t="str">
        <f t="shared" si="39"/>
        <v>0</v>
      </c>
      <c r="BM149" s="158" t="str" cm="1">
        <f t="array" ref="BM149">IF(ISBLANK(AW149),"0",_xlfn.CEILING.MATH(AX149/الفرضيات!$H$3*(1+MAX(_xlfn.CHOOSECOLS(_xlfn._xlws.FILTER($I$4:$AT$335,$K$4:$K$335=AW149),36)))))</f>
        <v>0</v>
      </c>
      <c r="BN149" s="158" t="str" cm="1">
        <f t="array" ref="BN149">IF(ISBLANK(AW149),"0",_xlfn.CEILING.MATH(AY149/الفرضيات!$H$4*(1+MAX(_xlfn.CHOOSECOLS(_xlfn._xlws.FILTER($I$4:$AT$335,$K$4:$K$335=AW149),36)))))</f>
        <v>0</v>
      </c>
      <c r="BO149" s="158" t="str">
        <f>IF(ISBLANK(L149),"0",IF(S149&lt;2,"0",(U149*(R149-AG149)/الفرضيات!$H$2*(1+AR149))))</f>
        <v>0</v>
      </c>
      <c r="BP149" s="158" t="str">
        <f t="shared" si="40"/>
        <v>0</v>
      </c>
      <c r="BQ149" s="158" t="str">
        <f t="shared" si="41"/>
        <v>0</v>
      </c>
      <c r="BR149" s="158" t="str">
        <f t="shared" si="42"/>
        <v>0</v>
      </c>
      <c r="BS149" s="158" t="str">
        <f t="shared" si="43"/>
        <v>0</v>
      </c>
      <c r="BT149" s="158" t="str">
        <f t="shared" si="44"/>
        <v>0</v>
      </c>
      <c r="BU149" s="158" t="str" cm="1">
        <f t="array" ref="BU149">IF(ISBLANK(AW149),"0",IF($AZ149&lt;2,"0",_xlfn.CEILING.MATH(AX149/الفرضيات!$H$3*(1+MAX(_xlfn.CHOOSECOLS(_xlfn._xlws.FILTER($I$4:$AT$335,$K$4:$K$335=AW149),36))))))</f>
        <v>0</v>
      </c>
      <c r="BV149" s="158" t="str" cm="1">
        <f t="array" ref="BV149">IF(ISBLANK(AW149),"0",IF($AZ149&lt;2,"0",_xlfn.CEILING.MATH(AY149/الفرضيات!$H$4*(1+MAX(_xlfn.CHOOSECOLS(_xlfn._xlws.FILTER($I$4:$AT$335,$K$4:$K$335=AW149),36))))))</f>
        <v>0</v>
      </c>
      <c r="BW149" s="158" t="str">
        <f>IF(ISBLANK(L149),"0",IF(S149&lt;3,"0",(V149*(R149-AG149)/الفرضيات!$H$2*(1+AR149))))</f>
        <v>0</v>
      </c>
      <c r="BX149" s="158" t="str">
        <f t="shared" si="45"/>
        <v>0</v>
      </c>
      <c r="BY149" s="158" t="str">
        <f t="shared" si="46"/>
        <v>0</v>
      </c>
      <c r="BZ149" s="158" t="str">
        <f t="shared" si="47"/>
        <v>0</v>
      </c>
      <c r="CA149" s="158" t="str">
        <f t="shared" si="48"/>
        <v>0</v>
      </c>
      <c r="CB149" s="158" t="str">
        <f t="shared" si="49"/>
        <v>0</v>
      </c>
      <c r="CC149" s="158" t="str" cm="1">
        <f t="array" ref="CC149">IF(ISBLANK(AW149),"0",IF($AZ149&lt;3,"0",_xlfn.CEILING.MATH(AX149/الفرضيات!$H$3*(1+MAX(_xlfn.CHOOSECOLS(_xlfn._xlws.FILTER($I$4:$AT$335,$K$4:$K$335=AW149),36))))))</f>
        <v>0</v>
      </c>
      <c r="CD149" s="158" t="str" cm="1">
        <f t="array" ref="CD149">IF(ISBLANK(AW149),"0",IF($AZ149&lt;3,"0",_xlfn.CEILING.MATH(AY149/الفرضيات!$H$4*(1+MAX(_xlfn.CHOOSECOLS(_xlfn._xlws.FILTER($I$4:$AT$335,$K$4:$K$335=AW149),36))))))</f>
        <v>0</v>
      </c>
      <c r="CE149" s="158">
        <f>IFERROR(MAX(0,((BG149+BO149+BW149)*(1+AS149+AR149)+(BH149+BI149+BJ149+BL149+BP149+BQ149+BR149+BT149+BX149+BY149+BZ149+CB149)*(1+AS149))*(1+ VLOOKUP(AQ149,الفرضيات!$N$1:$O$11,2,0))-AH149),0)</f>
        <v>0</v>
      </c>
      <c r="CF149" s="158">
        <f t="shared" si="50"/>
        <v>0</v>
      </c>
      <c r="CG149" s="158" cm="1">
        <f t="array" ref="CG149">IFERROR(MAX(0,MAX(BM149,BU149,CC149)*(1+VLOOKUP(MAX(_xlfn.CHOOSECOLS(_xlfn._xlws.FILTER($I$4:$AT$335,$K$4:$K$335=AW149),35)),الفرضيات!$N$2:$O$11,2,0))-BA149),0)</f>
        <v>0</v>
      </c>
      <c r="CH149" s="158" cm="1">
        <f t="array" ref="CH149">IFERROR(MAX(0,MAX(BN149,BV149,CD149)*(1+VLOOKUP(MAX(_xlfn.CHOOSECOLS(_xlfn._xlws.FILTER($I$4:$AT$335,$K$4:$K$335=AW149),35)),الفرضيات!$N$2:$O$11,2,0))-BB149),0)</f>
        <v>0</v>
      </c>
    </row>
    <row r="150" spans="9:86" ht="24.75" thickBot="1" x14ac:dyDescent="0.3">
      <c r="I150" s="10"/>
      <c r="J150" s="10"/>
      <c r="K150" s="10"/>
      <c r="L150" s="10"/>
      <c r="M150" s="10"/>
      <c r="N150" s="10"/>
      <c r="O150" s="10"/>
      <c r="P150" s="10"/>
      <c r="Q150" s="10"/>
      <c r="R150" s="10"/>
      <c r="S150" s="10"/>
      <c r="T150" s="114"/>
      <c r="U150" s="114"/>
      <c r="V150" s="114"/>
      <c r="W150" s="10"/>
      <c r="X150" s="10"/>
      <c r="Y150" s="10"/>
      <c r="Z150" s="10"/>
      <c r="AA150" s="10"/>
      <c r="AB150" s="10"/>
      <c r="AC150" s="10"/>
      <c r="AD150" s="10"/>
      <c r="AE150" s="10"/>
      <c r="AF150" s="10"/>
      <c r="AG150" s="10"/>
      <c r="AH150" s="10"/>
      <c r="AI150" s="10"/>
      <c r="AJ150" s="10"/>
      <c r="AK150" s="10"/>
      <c r="AL150" s="10"/>
      <c r="AM150" s="10"/>
      <c r="AN150" s="10"/>
      <c r="AO150" s="10"/>
      <c r="AP150" s="10"/>
      <c r="AQ150" s="111" t="str">
        <f t="shared" si="34"/>
        <v/>
      </c>
      <c r="AR150" s="114" t="str">
        <f>IF(AQ150="","",(LOOKUP(SUM(N150:O150),الفرضيات!$R$2:$R$9, الفرضيات!$S$2:$S$9)))</f>
        <v/>
      </c>
      <c r="AS150" s="114" t="str">
        <f>IF(ISBLANK(L150),"",الفرضيات!$L$2)</f>
        <v/>
      </c>
      <c r="AT150" s="10"/>
      <c r="AU150" s="142"/>
      <c r="AV150" s="10"/>
      <c r="AW150" s="10"/>
      <c r="AX150" s="10"/>
      <c r="AY150" s="10"/>
      <c r="AZ150" s="10"/>
      <c r="BA150" s="10"/>
      <c r="BB150" s="10"/>
      <c r="BC150" s="10"/>
      <c r="BD150" s="10"/>
      <c r="BE150" s="10"/>
      <c r="BF150" s="144"/>
      <c r="BG150" s="158" t="str">
        <f>IF(ISBLANK(L150),"0",T150*(R150-AG150)/الفرضيات!$H$2*(1+AR150))</f>
        <v>0</v>
      </c>
      <c r="BH150" s="158" t="str">
        <f t="shared" si="35"/>
        <v>0</v>
      </c>
      <c r="BI150" s="158" t="str">
        <f t="shared" si="36"/>
        <v>0</v>
      </c>
      <c r="BJ150" s="158" t="str">
        <f t="shared" si="37"/>
        <v>0</v>
      </c>
      <c r="BK150" s="158" t="str">
        <f t="shared" si="38"/>
        <v>0</v>
      </c>
      <c r="BL150" s="158" t="str">
        <f t="shared" si="39"/>
        <v>0</v>
      </c>
      <c r="BM150" s="158" t="str" cm="1">
        <f t="array" ref="BM150">IF(ISBLANK(AW150),"0",_xlfn.CEILING.MATH(AX150/الفرضيات!$H$3*(1+MAX(_xlfn.CHOOSECOLS(_xlfn._xlws.FILTER($I$4:$AT$335,$K$4:$K$335=AW150),36)))))</f>
        <v>0</v>
      </c>
      <c r="BN150" s="158" t="str" cm="1">
        <f t="array" ref="BN150">IF(ISBLANK(AW150),"0",_xlfn.CEILING.MATH(AY150/الفرضيات!$H$4*(1+MAX(_xlfn.CHOOSECOLS(_xlfn._xlws.FILTER($I$4:$AT$335,$K$4:$K$335=AW150),36)))))</f>
        <v>0</v>
      </c>
      <c r="BO150" s="158" t="str">
        <f>IF(ISBLANK(L150),"0",IF(S150&lt;2,"0",(U150*(R150-AG150)/الفرضيات!$H$2*(1+AR150))))</f>
        <v>0</v>
      </c>
      <c r="BP150" s="158" t="str">
        <f t="shared" si="40"/>
        <v>0</v>
      </c>
      <c r="BQ150" s="158" t="str">
        <f t="shared" si="41"/>
        <v>0</v>
      </c>
      <c r="BR150" s="158" t="str">
        <f t="shared" si="42"/>
        <v>0</v>
      </c>
      <c r="BS150" s="158" t="str">
        <f t="shared" si="43"/>
        <v>0</v>
      </c>
      <c r="BT150" s="158" t="str">
        <f t="shared" si="44"/>
        <v>0</v>
      </c>
      <c r="BU150" s="158" t="str" cm="1">
        <f t="array" ref="BU150">IF(ISBLANK(AW150),"0",IF($AZ150&lt;2,"0",_xlfn.CEILING.MATH(AX150/الفرضيات!$H$3*(1+MAX(_xlfn.CHOOSECOLS(_xlfn._xlws.FILTER($I$4:$AT$335,$K$4:$K$335=AW150),36))))))</f>
        <v>0</v>
      </c>
      <c r="BV150" s="158" t="str" cm="1">
        <f t="array" ref="BV150">IF(ISBLANK(AW150),"0",IF($AZ150&lt;2,"0",_xlfn.CEILING.MATH(AY150/الفرضيات!$H$4*(1+MAX(_xlfn.CHOOSECOLS(_xlfn._xlws.FILTER($I$4:$AT$335,$K$4:$K$335=AW150),36))))))</f>
        <v>0</v>
      </c>
      <c r="BW150" s="158" t="str">
        <f>IF(ISBLANK(L150),"0",IF(S150&lt;3,"0",(V150*(R150-AG150)/الفرضيات!$H$2*(1+AR150))))</f>
        <v>0</v>
      </c>
      <c r="BX150" s="158" t="str">
        <f t="shared" si="45"/>
        <v>0</v>
      </c>
      <c r="BY150" s="158" t="str">
        <f t="shared" si="46"/>
        <v>0</v>
      </c>
      <c r="BZ150" s="158" t="str">
        <f t="shared" si="47"/>
        <v>0</v>
      </c>
      <c r="CA150" s="158" t="str">
        <f t="shared" si="48"/>
        <v>0</v>
      </c>
      <c r="CB150" s="158" t="str">
        <f t="shared" si="49"/>
        <v>0</v>
      </c>
      <c r="CC150" s="158" t="str" cm="1">
        <f t="array" ref="CC150">IF(ISBLANK(AW150),"0",IF($AZ150&lt;3,"0",_xlfn.CEILING.MATH(AX150/الفرضيات!$H$3*(1+MAX(_xlfn.CHOOSECOLS(_xlfn._xlws.FILTER($I$4:$AT$335,$K$4:$K$335=AW150),36))))))</f>
        <v>0</v>
      </c>
      <c r="CD150" s="158" t="str" cm="1">
        <f t="array" ref="CD150">IF(ISBLANK(AW150),"0",IF($AZ150&lt;3,"0",_xlfn.CEILING.MATH(AY150/الفرضيات!$H$4*(1+MAX(_xlfn.CHOOSECOLS(_xlfn._xlws.FILTER($I$4:$AT$335,$K$4:$K$335=AW150),36))))))</f>
        <v>0</v>
      </c>
      <c r="CE150" s="158">
        <f>IFERROR(MAX(0,((BG150+BO150+BW150)*(1+AS150+AR150)+(BH150+BI150+BJ150+BL150+BP150+BQ150+BR150+BT150+BX150+BY150+BZ150+CB150)*(1+AS150))*(1+ VLOOKUP(AQ150,الفرضيات!$N$1:$O$11,2,0))-AH150),0)</f>
        <v>0</v>
      </c>
      <c r="CF150" s="158">
        <f t="shared" si="50"/>
        <v>0</v>
      </c>
      <c r="CG150" s="158" cm="1">
        <f t="array" ref="CG150">IFERROR(MAX(0,MAX(BM150,BU150,CC150)*(1+VLOOKUP(MAX(_xlfn.CHOOSECOLS(_xlfn._xlws.FILTER($I$4:$AT$335,$K$4:$K$335=AW150),35)),الفرضيات!$N$2:$O$11,2,0))-BA150),0)</f>
        <v>0</v>
      </c>
      <c r="CH150" s="158" cm="1">
        <f t="array" ref="CH150">IFERROR(MAX(0,MAX(BN150,BV150,CD150)*(1+VLOOKUP(MAX(_xlfn.CHOOSECOLS(_xlfn._xlws.FILTER($I$4:$AT$335,$K$4:$K$335=AW150),35)),الفرضيات!$N$2:$O$11,2,0))-BB150),0)</f>
        <v>0</v>
      </c>
    </row>
    <row r="151" spans="9:86" ht="24.75" thickBot="1" x14ac:dyDescent="0.3">
      <c r="I151" s="10"/>
      <c r="J151" s="10"/>
      <c r="K151" s="10"/>
      <c r="L151" s="10"/>
      <c r="M151" s="10"/>
      <c r="N151" s="10"/>
      <c r="O151" s="10"/>
      <c r="P151" s="10"/>
      <c r="Q151" s="10"/>
      <c r="R151" s="10"/>
      <c r="S151" s="10"/>
      <c r="T151" s="114"/>
      <c r="U151" s="114"/>
      <c r="V151" s="114"/>
      <c r="W151" s="10"/>
      <c r="X151" s="10"/>
      <c r="Y151" s="10"/>
      <c r="Z151" s="10"/>
      <c r="AA151" s="10"/>
      <c r="AB151" s="10"/>
      <c r="AC151" s="10"/>
      <c r="AD151" s="10"/>
      <c r="AE151" s="10"/>
      <c r="AF151" s="10"/>
      <c r="AG151" s="10"/>
      <c r="AH151" s="10"/>
      <c r="AI151" s="10"/>
      <c r="AJ151" s="10"/>
      <c r="AK151" s="10"/>
      <c r="AL151" s="10"/>
      <c r="AM151" s="10"/>
      <c r="AN151" s="10"/>
      <c r="AO151" s="10"/>
      <c r="AP151" s="10"/>
      <c r="AQ151" s="111" t="str">
        <f t="shared" si="34"/>
        <v/>
      </c>
      <c r="AR151" s="114" t="str">
        <f>IF(AQ151="","",(LOOKUP(SUM(N151:O151),الفرضيات!$R$2:$R$9, الفرضيات!$S$2:$S$9)))</f>
        <v/>
      </c>
      <c r="AS151" s="114" t="str">
        <f>IF(ISBLANK(L151),"",الفرضيات!$L$2)</f>
        <v/>
      </c>
      <c r="AT151" s="10"/>
      <c r="AU151" s="142"/>
      <c r="AV151" s="10"/>
      <c r="AW151" s="10"/>
      <c r="AX151" s="10"/>
      <c r="AY151" s="10"/>
      <c r="AZ151" s="10"/>
      <c r="BA151" s="10"/>
      <c r="BB151" s="10"/>
      <c r="BC151" s="10"/>
      <c r="BD151" s="10"/>
      <c r="BE151" s="10"/>
      <c r="BF151" s="144"/>
      <c r="BG151" s="158" t="str">
        <f>IF(ISBLANK(L151),"0",T151*(R151-AG151)/الفرضيات!$H$2*(1+AR151))</f>
        <v>0</v>
      </c>
      <c r="BH151" s="158" t="str">
        <f t="shared" si="35"/>
        <v>0</v>
      </c>
      <c r="BI151" s="158" t="str">
        <f t="shared" si="36"/>
        <v>0</v>
      </c>
      <c r="BJ151" s="158" t="str">
        <f t="shared" si="37"/>
        <v>0</v>
      </c>
      <c r="BK151" s="158" t="str">
        <f t="shared" si="38"/>
        <v>0</v>
      </c>
      <c r="BL151" s="158" t="str">
        <f t="shared" si="39"/>
        <v>0</v>
      </c>
      <c r="BM151" s="158" t="str" cm="1">
        <f t="array" ref="BM151">IF(ISBLANK(AW151),"0",_xlfn.CEILING.MATH(AX151/الفرضيات!$H$3*(1+MAX(_xlfn.CHOOSECOLS(_xlfn._xlws.FILTER($I$4:$AT$335,$K$4:$K$335=AW151),36)))))</f>
        <v>0</v>
      </c>
      <c r="BN151" s="158" t="str" cm="1">
        <f t="array" ref="BN151">IF(ISBLANK(AW151),"0",_xlfn.CEILING.MATH(AY151/الفرضيات!$H$4*(1+MAX(_xlfn.CHOOSECOLS(_xlfn._xlws.FILTER($I$4:$AT$335,$K$4:$K$335=AW151),36)))))</f>
        <v>0</v>
      </c>
      <c r="BO151" s="158" t="str">
        <f>IF(ISBLANK(L151),"0",IF(S151&lt;2,"0",(U151*(R151-AG151)/الفرضيات!$H$2*(1+AR151))))</f>
        <v>0</v>
      </c>
      <c r="BP151" s="158" t="str">
        <f t="shared" si="40"/>
        <v>0</v>
      </c>
      <c r="BQ151" s="158" t="str">
        <f t="shared" si="41"/>
        <v>0</v>
      </c>
      <c r="BR151" s="158" t="str">
        <f t="shared" si="42"/>
        <v>0</v>
      </c>
      <c r="BS151" s="158" t="str">
        <f t="shared" si="43"/>
        <v>0</v>
      </c>
      <c r="BT151" s="158" t="str">
        <f t="shared" si="44"/>
        <v>0</v>
      </c>
      <c r="BU151" s="158" t="str" cm="1">
        <f t="array" ref="BU151">IF(ISBLANK(AW151),"0",IF($AZ151&lt;2,"0",_xlfn.CEILING.MATH(AX151/الفرضيات!$H$3*(1+MAX(_xlfn.CHOOSECOLS(_xlfn._xlws.FILTER($I$4:$AT$335,$K$4:$K$335=AW151),36))))))</f>
        <v>0</v>
      </c>
      <c r="BV151" s="158" t="str" cm="1">
        <f t="array" ref="BV151">IF(ISBLANK(AW151),"0",IF($AZ151&lt;2,"0",_xlfn.CEILING.MATH(AY151/الفرضيات!$H$4*(1+MAX(_xlfn.CHOOSECOLS(_xlfn._xlws.FILTER($I$4:$AT$335,$K$4:$K$335=AW151),36))))))</f>
        <v>0</v>
      </c>
      <c r="BW151" s="158" t="str">
        <f>IF(ISBLANK(L151),"0",IF(S151&lt;3,"0",(V151*(R151-AG151)/الفرضيات!$H$2*(1+AR151))))</f>
        <v>0</v>
      </c>
      <c r="BX151" s="158" t="str">
        <f t="shared" si="45"/>
        <v>0</v>
      </c>
      <c r="BY151" s="158" t="str">
        <f t="shared" si="46"/>
        <v>0</v>
      </c>
      <c r="BZ151" s="158" t="str">
        <f t="shared" si="47"/>
        <v>0</v>
      </c>
      <c r="CA151" s="158" t="str">
        <f t="shared" si="48"/>
        <v>0</v>
      </c>
      <c r="CB151" s="158" t="str">
        <f t="shared" si="49"/>
        <v>0</v>
      </c>
      <c r="CC151" s="158" t="str" cm="1">
        <f t="array" ref="CC151">IF(ISBLANK(AW151),"0",IF($AZ151&lt;3,"0",_xlfn.CEILING.MATH(AX151/الفرضيات!$H$3*(1+MAX(_xlfn.CHOOSECOLS(_xlfn._xlws.FILTER($I$4:$AT$335,$K$4:$K$335=AW151),36))))))</f>
        <v>0</v>
      </c>
      <c r="CD151" s="158" t="str" cm="1">
        <f t="array" ref="CD151">IF(ISBLANK(AW151),"0",IF($AZ151&lt;3,"0",_xlfn.CEILING.MATH(AY151/الفرضيات!$H$4*(1+MAX(_xlfn.CHOOSECOLS(_xlfn._xlws.FILTER($I$4:$AT$335,$K$4:$K$335=AW151),36))))))</f>
        <v>0</v>
      </c>
      <c r="CE151" s="158">
        <f>IFERROR(MAX(0,((BG151+BO151+BW151)*(1+AS151+AR151)+(BH151+BI151+BJ151+BL151+BP151+BQ151+BR151+BT151+BX151+BY151+BZ151+CB151)*(1+AS151))*(1+ VLOOKUP(AQ151,الفرضيات!$N$1:$O$11,2,0))-AH151),0)</f>
        <v>0</v>
      </c>
      <c r="CF151" s="158">
        <f t="shared" si="50"/>
        <v>0</v>
      </c>
      <c r="CG151" s="158" cm="1">
        <f t="array" ref="CG151">IFERROR(MAX(0,MAX(BM151,BU151,CC151)*(1+VLOOKUP(MAX(_xlfn.CHOOSECOLS(_xlfn._xlws.FILTER($I$4:$AT$335,$K$4:$K$335=AW151),35)),الفرضيات!$N$2:$O$11,2,0))-BA151),0)</f>
        <v>0</v>
      </c>
      <c r="CH151" s="158" cm="1">
        <f t="array" ref="CH151">IFERROR(MAX(0,MAX(BN151,BV151,CD151)*(1+VLOOKUP(MAX(_xlfn.CHOOSECOLS(_xlfn._xlws.FILTER($I$4:$AT$335,$K$4:$K$335=AW151),35)),الفرضيات!$N$2:$O$11,2,0))-BB151),0)</f>
        <v>0</v>
      </c>
    </row>
    <row r="152" spans="9:86" ht="24.75" thickBot="1" x14ac:dyDescent="0.3">
      <c r="I152" s="10"/>
      <c r="J152" s="10"/>
      <c r="K152" s="10"/>
      <c r="L152" s="10"/>
      <c r="M152" s="10"/>
      <c r="N152" s="10"/>
      <c r="O152" s="10"/>
      <c r="P152" s="10"/>
      <c r="Q152" s="10"/>
      <c r="R152" s="10"/>
      <c r="S152" s="10"/>
      <c r="T152" s="114"/>
      <c r="U152" s="114"/>
      <c r="V152" s="114"/>
      <c r="W152" s="10"/>
      <c r="X152" s="10"/>
      <c r="Y152" s="10"/>
      <c r="Z152" s="10"/>
      <c r="AA152" s="10"/>
      <c r="AB152" s="10"/>
      <c r="AC152" s="10"/>
      <c r="AD152" s="10"/>
      <c r="AE152" s="10"/>
      <c r="AF152" s="10"/>
      <c r="AG152" s="10"/>
      <c r="AH152" s="10"/>
      <c r="AI152" s="10"/>
      <c r="AJ152" s="10"/>
      <c r="AK152" s="10"/>
      <c r="AL152" s="10"/>
      <c r="AM152" s="10"/>
      <c r="AN152" s="10"/>
      <c r="AO152" s="10"/>
      <c r="AP152" s="10"/>
      <c r="AQ152" s="111" t="str">
        <f t="shared" si="34"/>
        <v/>
      </c>
      <c r="AR152" s="114" t="str">
        <f>IF(AQ152="","",(LOOKUP(SUM(N152:O152),الفرضيات!$R$2:$R$9, الفرضيات!$S$2:$S$9)))</f>
        <v/>
      </c>
      <c r="AS152" s="114" t="str">
        <f>IF(ISBLANK(L152),"",الفرضيات!$L$2)</f>
        <v/>
      </c>
      <c r="AT152" s="10"/>
      <c r="AU152" s="142"/>
      <c r="AV152" s="10"/>
      <c r="AW152" s="10"/>
      <c r="AX152" s="10"/>
      <c r="AY152" s="10"/>
      <c r="AZ152" s="10"/>
      <c r="BA152" s="10"/>
      <c r="BB152" s="10"/>
      <c r="BC152" s="10"/>
      <c r="BD152" s="10"/>
      <c r="BE152" s="10"/>
      <c r="BF152" s="144"/>
      <c r="BG152" s="158" t="str">
        <f>IF(ISBLANK(L152),"0",T152*(R152-AG152)/الفرضيات!$H$2*(1+AR152))</f>
        <v>0</v>
      </c>
      <c r="BH152" s="158" t="str">
        <f t="shared" si="35"/>
        <v>0</v>
      </c>
      <c r="BI152" s="158" t="str">
        <f t="shared" si="36"/>
        <v>0</v>
      </c>
      <c r="BJ152" s="158" t="str">
        <f t="shared" si="37"/>
        <v>0</v>
      </c>
      <c r="BK152" s="158" t="str">
        <f t="shared" si="38"/>
        <v>0</v>
      </c>
      <c r="BL152" s="158" t="str">
        <f t="shared" si="39"/>
        <v>0</v>
      </c>
      <c r="BM152" s="158" t="str" cm="1">
        <f t="array" ref="BM152">IF(ISBLANK(AW152),"0",_xlfn.CEILING.MATH(AX152/الفرضيات!$H$3*(1+MAX(_xlfn.CHOOSECOLS(_xlfn._xlws.FILTER($I$4:$AT$335,$K$4:$K$335=AW152),36)))))</f>
        <v>0</v>
      </c>
      <c r="BN152" s="158" t="str" cm="1">
        <f t="array" ref="BN152">IF(ISBLANK(AW152),"0",_xlfn.CEILING.MATH(AY152/الفرضيات!$H$4*(1+MAX(_xlfn.CHOOSECOLS(_xlfn._xlws.FILTER($I$4:$AT$335,$K$4:$K$335=AW152),36)))))</f>
        <v>0</v>
      </c>
      <c r="BO152" s="158" t="str">
        <f>IF(ISBLANK(L152),"0",IF(S152&lt;2,"0",(U152*(R152-AG152)/الفرضيات!$H$2*(1+AR152))))</f>
        <v>0</v>
      </c>
      <c r="BP152" s="158" t="str">
        <f t="shared" si="40"/>
        <v>0</v>
      </c>
      <c r="BQ152" s="158" t="str">
        <f t="shared" si="41"/>
        <v>0</v>
      </c>
      <c r="BR152" s="158" t="str">
        <f t="shared" si="42"/>
        <v>0</v>
      </c>
      <c r="BS152" s="158" t="str">
        <f t="shared" si="43"/>
        <v>0</v>
      </c>
      <c r="BT152" s="158" t="str">
        <f t="shared" si="44"/>
        <v>0</v>
      </c>
      <c r="BU152" s="158" t="str" cm="1">
        <f t="array" ref="BU152">IF(ISBLANK(AW152),"0",IF($AZ152&lt;2,"0",_xlfn.CEILING.MATH(AX152/الفرضيات!$H$3*(1+MAX(_xlfn.CHOOSECOLS(_xlfn._xlws.FILTER($I$4:$AT$335,$K$4:$K$335=AW152),36))))))</f>
        <v>0</v>
      </c>
      <c r="BV152" s="158" t="str" cm="1">
        <f t="array" ref="BV152">IF(ISBLANK(AW152),"0",IF($AZ152&lt;2,"0",_xlfn.CEILING.MATH(AY152/الفرضيات!$H$4*(1+MAX(_xlfn.CHOOSECOLS(_xlfn._xlws.FILTER($I$4:$AT$335,$K$4:$K$335=AW152),36))))))</f>
        <v>0</v>
      </c>
      <c r="BW152" s="158" t="str">
        <f>IF(ISBLANK(L152),"0",IF(S152&lt;3,"0",(V152*(R152-AG152)/الفرضيات!$H$2*(1+AR152))))</f>
        <v>0</v>
      </c>
      <c r="BX152" s="158" t="str">
        <f t="shared" si="45"/>
        <v>0</v>
      </c>
      <c r="BY152" s="158" t="str">
        <f t="shared" si="46"/>
        <v>0</v>
      </c>
      <c r="BZ152" s="158" t="str">
        <f t="shared" si="47"/>
        <v>0</v>
      </c>
      <c r="CA152" s="158" t="str">
        <f t="shared" si="48"/>
        <v>0</v>
      </c>
      <c r="CB152" s="158" t="str">
        <f t="shared" si="49"/>
        <v>0</v>
      </c>
      <c r="CC152" s="158" t="str" cm="1">
        <f t="array" ref="CC152">IF(ISBLANK(AW152),"0",IF($AZ152&lt;3,"0",_xlfn.CEILING.MATH(AX152/الفرضيات!$H$3*(1+MAX(_xlfn.CHOOSECOLS(_xlfn._xlws.FILTER($I$4:$AT$335,$K$4:$K$335=AW152),36))))))</f>
        <v>0</v>
      </c>
      <c r="CD152" s="158" t="str" cm="1">
        <f t="array" ref="CD152">IF(ISBLANK(AW152),"0",IF($AZ152&lt;3,"0",_xlfn.CEILING.MATH(AY152/الفرضيات!$H$4*(1+MAX(_xlfn.CHOOSECOLS(_xlfn._xlws.FILTER($I$4:$AT$335,$K$4:$K$335=AW152),36))))))</f>
        <v>0</v>
      </c>
      <c r="CE152" s="158">
        <f>IFERROR(MAX(0,((BG152+BO152+BW152)*(1+AS152+AR152)+(BH152+BI152+BJ152+BL152+BP152+BQ152+BR152+BT152+BX152+BY152+BZ152+CB152)*(1+AS152))*(1+ VLOOKUP(AQ152,الفرضيات!$N$1:$O$11,2,0))-AH152),0)</f>
        <v>0</v>
      </c>
      <c r="CF152" s="158">
        <f t="shared" si="50"/>
        <v>0</v>
      </c>
      <c r="CG152" s="158" cm="1">
        <f t="array" ref="CG152">IFERROR(MAX(0,MAX(BM152,BU152,CC152)*(1+VLOOKUP(MAX(_xlfn.CHOOSECOLS(_xlfn._xlws.FILTER($I$4:$AT$335,$K$4:$K$335=AW152),35)),الفرضيات!$N$2:$O$11,2,0))-BA152),0)</f>
        <v>0</v>
      </c>
      <c r="CH152" s="158" cm="1">
        <f t="array" ref="CH152">IFERROR(MAX(0,MAX(BN152,BV152,CD152)*(1+VLOOKUP(MAX(_xlfn.CHOOSECOLS(_xlfn._xlws.FILTER($I$4:$AT$335,$K$4:$K$335=AW152),35)),الفرضيات!$N$2:$O$11,2,0))-BB152),0)</f>
        <v>0</v>
      </c>
    </row>
    <row r="153" spans="9:86" ht="24.75" thickBot="1" x14ac:dyDescent="0.3">
      <c r="I153" s="10"/>
      <c r="J153" s="10"/>
      <c r="K153" s="10"/>
      <c r="L153" s="10"/>
      <c r="M153" s="10"/>
      <c r="N153" s="10"/>
      <c r="O153" s="10"/>
      <c r="P153" s="10"/>
      <c r="Q153" s="10"/>
      <c r="R153" s="10"/>
      <c r="S153" s="10"/>
      <c r="T153" s="114"/>
      <c r="U153" s="114"/>
      <c r="V153" s="114"/>
      <c r="W153" s="10"/>
      <c r="X153" s="10"/>
      <c r="Y153" s="10"/>
      <c r="Z153" s="10"/>
      <c r="AA153" s="10"/>
      <c r="AB153" s="10"/>
      <c r="AC153" s="10"/>
      <c r="AD153" s="10"/>
      <c r="AE153" s="10"/>
      <c r="AF153" s="10"/>
      <c r="AG153" s="10"/>
      <c r="AH153" s="10"/>
      <c r="AI153" s="10"/>
      <c r="AJ153" s="10"/>
      <c r="AK153" s="10"/>
      <c r="AL153" s="10"/>
      <c r="AM153" s="10"/>
      <c r="AN153" s="10"/>
      <c r="AO153" s="10"/>
      <c r="AP153" s="10"/>
      <c r="AQ153" s="111" t="str">
        <f t="shared" si="34"/>
        <v/>
      </c>
      <c r="AR153" s="114" t="str">
        <f>IF(AQ153="","",(LOOKUP(SUM(N153:O153),الفرضيات!$R$2:$R$9, الفرضيات!$S$2:$S$9)))</f>
        <v/>
      </c>
      <c r="AS153" s="114" t="str">
        <f>IF(ISBLANK(L153),"",الفرضيات!$L$2)</f>
        <v/>
      </c>
      <c r="AT153" s="10"/>
      <c r="AU153" s="142"/>
      <c r="AV153" s="10"/>
      <c r="AW153" s="10"/>
      <c r="AX153" s="10"/>
      <c r="AY153" s="10"/>
      <c r="AZ153" s="10"/>
      <c r="BA153" s="10"/>
      <c r="BB153" s="10"/>
      <c r="BC153" s="10"/>
      <c r="BD153" s="10"/>
      <c r="BE153" s="10"/>
      <c r="BF153" s="144"/>
      <c r="BG153" s="158" t="str">
        <f>IF(ISBLANK(L153),"0",T153*(R153-AG153)/الفرضيات!$H$2*(1+AR153))</f>
        <v>0</v>
      </c>
      <c r="BH153" s="158" t="str">
        <f t="shared" si="35"/>
        <v>0</v>
      </c>
      <c r="BI153" s="158" t="str">
        <f t="shared" si="36"/>
        <v>0</v>
      </c>
      <c r="BJ153" s="158" t="str">
        <f t="shared" si="37"/>
        <v>0</v>
      </c>
      <c r="BK153" s="158" t="str">
        <f t="shared" si="38"/>
        <v>0</v>
      </c>
      <c r="BL153" s="158" t="str">
        <f t="shared" si="39"/>
        <v>0</v>
      </c>
      <c r="BM153" s="158" t="str" cm="1">
        <f t="array" ref="BM153">IF(ISBLANK(AW153),"0",_xlfn.CEILING.MATH(AX153/الفرضيات!$H$3*(1+MAX(_xlfn.CHOOSECOLS(_xlfn._xlws.FILTER($I$4:$AT$335,$K$4:$K$335=AW153),36)))))</f>
        <v>0</v>
      </c>
      <c r="BN153" s="158" t="str" cm="1">
        <f t="array" ref="BN153">IF(ISBLANK(AW153),"0",_xlfn.CEILING.MATH(AY153/الفرضيات!$H$4*(1+MAX(_xlfn.CHOOSECOLS(_xlfn._xlws.FILTER($I$4:$AT$335,$K$4:$K$335=AW153),36)))))</f>
        <v>0</v>
      </c>
      <c r="BO153" s="158" t="str">
        <f>IF(ISBLANK(L153),"0",IF(S153&lt;2,"0",(U153*(R153-AG153)/الفرضيات!$H$2*(1+AR153))))</f>
        <v>0</v>
      </c>
      <c r="BP153" s="158" t="str">
        <f t="shared" si="40"/>
        <v>0</v>
      </c>
      <c r="BQ153" s="158" t="str">
        <f t="shared" si="41"/>
        <v>0</v>
      </c>
      <c r="BR153" s="158" t="str">
        <f t="shared" si="42"/>
        <v>0</v>
      </c>
      <c r="BS153" s="158" t="str">
        <f t="shared" si="43"/>
        <v>0</v>
      </c>
      <c r="BT153" s="158" t="str">
        <f t="shared" si="44"/>
        <v>0</v>
      </c>
      <c r="BU153" s="158" t="str" cm="1">
        <f t="array" ref="BU153">IF(ISBLANK(AW153),"0",IF($AZ153&lt;2,"0",_xlfn.CEILING.MATH(AX153/الفرضيات!$H$3*(1+MAX(_xlfn.CHOOSECOLS(_xlfn._xlws.FILTER($I$4:$AT$335,$K$4:$K$335=AW153),36))))))</f>
        <v>0</v>
      </c>
      <c r="BV153" s="158" t="str" cm="1">
        <f t="array" ref="BV153">IF(ISBLANK(AW153),"0",IF($AZ153&lt;2,"0",_xlfn.CEILING.MATH(AY153/الفرضيات!$H$4*(1+MAX(_xlfn.CHOOSECOLS(_xlfn._xlws.FILTER($I$4:$AT$335,$K$4:$K$335=AW153),36))))))</f>
        <v>0</v>
      </c>
      <c r="BW153" s="158" t="str">
        <f>IF(ISBLANK(L153),"0",IF(S153&lt;3,"0",(V153*(R153-AG153)/الفرضيات!$H$2*(1+AR153))))</f>
        <v>0</v>
      </c>
      <c r="BX153" s="158" t="str">
        <f t="shared" si="45"/>
        <v>0</v>
      </c>
      <c r="BY153" s="158" t="str">
        <f t="shared" si="46"/>
        <v>0</v>
      </c>
      <c r="BZ153" s="158" t="str">
        <f t="shared" si="47"/>
        <v>0</v>
      </c>
      <c r="CA153" s="158" t="str">
        <f t="shared" si="48"/>
        <v>0</v>
      </c>
      <c r="CB153" s="158" t="str">
        <f t="shared" si="49"/>
        <v>0</v>
      </c>
      <c r="CC153" s="158" t="str" cm="1">
        <f t="array" ref="CC153">IF(ISBLANK(AW153),"0",IF($AZ153&lt;3,"0",_xlfn.CEILING.MATH(AX153/الفرضيات!$H$3*(1+MAX(_xlfn.CHOOSECOLS(_xlfn._xlws.FILTER($I$4:$AT$335,$K$4:$K$335=AW153),36))))))</f>
        <v>0</v>
      </c>
      <c r="CD153" s="158" t="str" cm="1">
        <f t="array" ref="CD153">IF(ISBLANK(AW153),"0",IF($AZ153&lt;3,"0",_xlfn.CEILING.MATH(AY153/الفرضيات!$H$4*(1+MAX(_xlfn.CHOOSECOLS(_xlfn._xlws.FILTER($I$4:$AT$335,$K$4:$K$335=AW153),36))))))</f>
        <v>0</v>
      </c>
      <c r="CE153" s="158">
        <f>IFERROR(MAX(0,((BG153+BO153+BW153)*(1+AS153+AR153)+(BH153+BI153+BJ153+BL153+BP153+BQ153+BR153+BT153+BX153+BY153+BZ153+CB153)*(1+AS153))*(1+ VLOOKUP(AQ153,الفرضيات!$N$1:$O$11,2,0))-AH153),0)</f>
        <v>0</v>
      </c>
      <c r="CF153" s="158">
        <f t="shared" si="50"/>
        <v>0</v>
      </c>
      <c r="CG153" s="158" cm="1">
        <f t="array" ref="CG153">IFERROR(MAX(0,MAX(BM153,BU153,CC153)*(1+VLOOKUP(MAX(_xlfn.CHOOSECOLS(_xlfn._xlws.FILTER($I$4:$AT$335,$K$4:$K$335=AW153),35)),الفرضيات!$N$2:$O$11,2,0))-BA153),0)</f>
        <v>0</v>
      </c>
      <c r="CH153" s="158" cm="1">
        <f t="array" ref="CH153">IFERROR(MAX(0,MAX(BN153,BV153,CD153)*(1+VLOOKUP(MAX(_xlfn.CHOOSECOLS(_xlfn._xlws.FILTER($I$4:$AT$335,$K$4:$K$335=AW153),35)),الفرضيات!$N$2:$O$11,2,0))-BB153),0)</f>
        <v>0</v>
      </c>
    </row>
    <row r="154" spans="9:86" ht="24.75" thickBot="1" x14ac:dyDescent="0.3">
      <c r="I154" s="10"/>
      <c r="J154" s="10"/>
      <c r="K154" s="10"/>
      <c r="L154" s="10"/>
      <c r="M154" s="10"/>
      <c r="N154" s="10"/>
      <c r="O154" s="10"/>
      <c r="P154" s="10"/>
      <c r="Q154" s="10"/>
      <c r="R154" s="10"/>
      <c r="S154" s="10"/>
      <c r="T154" s="114"/>
      <c r="U154" s="114"/>
      <c r="V154" s="114"/>
      <c r="W154" s="10"/>
      <c r="X154" s="10"/>
      <c r="Y154" s="10"/>
      <c r="Z154" s="10"/>
      <c r="AA154" s="10"/>
      <c r="AB154" s="10"/>
      <c r="AC154" s="10"/>
      <c r="AD154" s="10"/>
      <c r="AE154" s="10"/>
      <c r="AF154" s="10"/>
      <c r="AG154" s="10"/>
      <c r="AH154" s="10"/>
      <c r="AI154" s="10"/>
      <c r="AJ154" s="10"/>
      <c r="AK154" s="10"/>
      <c r="AL154" s="10"/>
      <c r="AM154" s="10"/>
      <c r="AN154" s="10"/>
      <c r="AO154" s="10"/>
      <c r="AP154" s="10"/>
      <c r="AQ154" s="111" t="str">
        <f t="shared" si="34"/>
        <v/>
      </c>
      <c r="AR154" s="114" t="str">
        <f>IF(AQ154="","",(LOOKUP(SUM(N154:O154),الفرضيات!$R$2:$R$9, الفرضيات!$S$2:$S$9)))</f>
        <v/>
      </c>
      <c r="AS154" s="114" t="str">
        <f>IF(ISBLANK(L154),"",الفرضيات!$L$2)</f>
        <v/>
      </c>
      <c r="AT154" s="10"/>
      <c r="AU154" s="142"/>
      <c r="AV154" s="10"/>
      <c r="AW154" s="10"/>
      <c r="AX154" s="10"/>
      <c r="AY154" s="10"/>
      <c r="AZ154" s="10"/>
      <c r="BA154" s="10"/>
      <c r="BB154" s="10"/>
      <c r="BC154" s="10"/>
      <c r="BD154" s="10"/>
      <c r="BE154" s="10"/>
      <c r="BF154" s="144"/>
      <c r="BG154" s="158" t="str">
        <f>IF(ISBLANK(L154),"0",T154*(R154-AG154)/الفرضيات!$H$2*(1+AR154))</f>
        <v>0</v>
      </c>
      <c r="BH154" s="158" t="str">
        <f t="shared" si="35"/>
        <v>0</v>
      </c>
      <c r="BI154" s="158" t="str">
        <f t="shared" si="36"/>
        <v>0</v>
      </c>
      <c r="BJ154" s="158" t="str">
        <f t="shared" si="37"/>
        <v>0</v>
      </c>
      <c r="BK154" s="158" t="str">
        <f t="shared" si="38"/>
        <v>0</v>
      </c>
      <c r="BL154" s="158" t="str">
        <f t="shared" si="39"/>
        <v>0</v>
      </c>
      <c r="BM154" s="158" t="str" cm="1">
        <f t="array" ref="BM154">IF(ISBLANK(AW154),"0",_xlfn.CEILING.MATH(AX154/الفرضيات!$H$3*(1+MAX(_xlfn.CHOOSECOLS(_xlfn._xlws.FILTER($I$4:$AT$335,$K$4:$K$335=AW154),36)))))</f>
        <v>0</v>
      </c>
      <c r="BN154" s="158" t="str" cm="1">
        <f t="array" ref="BN154">IF(ISBLANK(AW154),"0",_xlfn.CEILING.MATH(AY154/الفرضيات!$H$4*(1+MAX(_xlfn.CHOOSECOLS(_xlfn._xlws.FILTER($I$4:$AT$335,$K$4:$K$335=AW154),36)))))</f>
        <v>0</v>
      </c>
      <c r="BO154" s="158" t="str">
        <f>IF(ISBLANK(L154),"0",IF(S154&lt;2,"0",(U154*(R154-AG154)/الفرضيات!$H$2*(1+AR154))))</f>
        <v>0</v>
      </c>
      <c r="BP154" s="158" t="str">
        <f t="shared" si="40"/>
        <v>0</v>
      </c>
      <c r="BQ154" s="158" t="str">
        <f t="shared" si="41"/>
        <v>0</v>
      </c>
      <c r="BR154" s="158" t="str">
        <f t="shared" si="42"/>
        <v>0</v>
      </c>
      <c r="BS154" s="158" t="str">
        <f t="shared" si="43"/>
        <v>0</v>
      </c>
      <c r="BT154" s="158" t="str">
        <f t="shared" si="44"/>
        <v>0</v>
      </c>
      <c r="BU154" s="158" t="str" cm="1">
        <f t="array" ref="BU154">IF(ISBLANK(AW154),"0",IF($AZ154&lt;2,"0",_xlfn.CEILING.MATH(AX154/الفرضيات!$H$3*(1+MAX(_xlfn.CHOOSECOLS(_xlfn._xlws.FILTER($I$4:$AT$335,$K$4:$K$335=AW154),36))))))</f>
        <v>0</v>
      </c>
      <c r="BV154" s="158" t="str" cm="1">
        <f t="array" ref="BV154">IF(ISBLANK(AW154),"0",IF($AZ154&lt;2,"0",_xlfn.CEILING.MATH(AY154/الفرضيات!$H$4*(1+MAX(_xlfn.CHOOSECOLS(_xlfn._xlws.FILTER($I$4:$AT$335,$K$4:$K$335=AW154),36))))))</f>
        <v>0</v>
      </c>
      <c r="BW154" s="158" t="str">
        <f>IF(ISBLANK(L154),"0",IF(S154&lt;3,"0",(V154*(R154-AG154)/الفرضيات!$H$2*(1+AR154))))</f>
        <v>0</v>
      </c>
      <c r="BX154" s="158" t="str">
        <f t="shared" si="45"/>
        <v>0</v>
      </c>
      <c r="BY154" s="158" t="str">
        <f t="shared" si="46"/>
        <v>0</v>
      </c>
      <c r="BZ154" s="158" t="str">
        <f t="shared" si="47"/>
        <v>0</v>
      </c>
      <c r="CA154" s="158" t="str">
        <f t="shared" si="48"/>
        <v>0</v>
      </c>
      <c r="CB154" s="158" t="str">
        <f t="shared" si="49"/>
        <v>0</v>
      </c>
      <c r="CC154" s="158" t="str" cm="1">
        <f t="array" ref="CC154">IF(ISBLANK(AW154),"0",IF($AZ154&lt;3,"0",_xlfn.CEILING.MATH(AX154/الفرضيات!$H$3*(1+MAX(_xlfn.CHOOSECOLS(_xlfn._xlws.FILTER($I$4:$AT$335,$K$4:$K$335=AW154),36))))))</f>
        <v>0</v>
      </c>
      <c r="CD154" s="158" t="str" cm="1">
        <f t="array" ref="CD154">IF(ISBLANK(AW154),"0",IF($AZ154&lt;3,"0",_xlfn.CEILING.MATH(AY154/الفرضيات!$H$4*(1+MAX(_xlfn.CHOOSECOLS(_xlfn._xlws.FILTER($I$4:$AT$335,$K$4:$K$335=AW154),36))))))</f>
        <v>0</v>
      </c>
      <c r="CE154" s="158">
        <f>IFERROR(MAX(0,((BG154+BO154+BW154)*(1+AS154+AR154)+(BH154+BI154+BJ154+BL154+BP154+BQ154+BR154+BT154+BX154+BY154+BZ154+CB154)*(1+AS154))*(1+ VLOOKUP(AQ154,الفرضيات!$N$1:$O$11,2,0))-AH154),0)</f>
        <v>0</v>
      </c>
      <c r="CF154" s="158">
        <f t="shared" si="50"/>
        <v>0</v>
      </c>
      <c r="CG154" s="158" cm="1">
        <f t="array" ref="CG154">IFERROR(MAX(0,MAX(BM154,BU154,CC154)*(1+VLOOKUP(MAX(_xlfn.CHOOSECOLS(_xlfn._xlws.FILTER($I$4:$AT$335,$K$4:$K$335=AW154),35)),الفرضيات!$N$2:$O$11,2,0))-BA154),0)</f>
        <v>0</v>
      </c>
      <c r="CH154" s="158" cm="1">
        <f t="array" ref="CH154">IFERROR(MAX(0,MAX(BN154,BV154,CD154)*(1+VLOOKUP(MAX(_xlfn.CHOOSECOLS(_xlfn._xlws.FILTER($I$4:$AT$335,$K$4:$K$335=AW154),35)),الفرضيات!$N$2:$O$11,2,0))-BB154),0)</f>
        <v>0</v>
      </c>
    </row>
    <row r="155" spans="9:86" ht="24.75" thickBot="1" x14ac:dyDescent="0.3">
      <c r="I155" s="10"/>
      <c r="J155" s="10"/>
      <c r="K155" s="10"/>
      <c r="L155" s="10"/>
      <c r="M155" s="10"/>
      <c r="N155" s="10"/>
      <c r="O155" s="10"/>
      <c r="P155" s="10"/>
      <c r="Q155" s="10"/>
      <c r="R155" s="10"/>
      <c r="S155" s="10"/>
      <c r="T155" s="114"/>
      <c r="U155" s="114"/>
      <c r="V155" s="114"/>
      <c r="W155" s="10"/>
      <c r="X155" s="10"/>
      <c r="Y155" s="10"/>
      <c r="Z155" s="10"/>
      <c r="AA155" s="10"/>
      <c r="AB155" s="10"/>
      <c r="AC155" s="10"/>
      <c r="AD155" s="10"/>
      <c r="AE155" s="10"/>
      <c r="AF155" s="10"/>
      <c r="AG155" s="10"/>
      <c r="AH155" s="10"/>
      <c r="AI155" s="10"/>
      <c r="AJ155" s="10"/>
      <c r="AK155" s="10"/>
      <c r="AL155" s="10"/>
      <c r="AM155" s="10"/>
      <c r="AN155" s="10"/>
      <c r="AO155" s="10"/>
      <c r="AP155" s="10"/>
      <c r="AQ155" s="111" t="str">
        <f t="shared" si="34"/>
        <v/>
      </c>
      <c r="AR155" s="114" t="str">
        <f>IF(AQ155="","",(LOOKUP(SUM(N155:O155),الفرضيات!$R$2:$R$9, الفرضيات!$S$2:$S$9)))</f>
        <v/>
      </c>
      <c r="AS155" s="114" t="str">
        <f>IF(ISBLANK(L155),"",الفرضيات!$L$2)</f>
        <v/>
      </c>
      <c r="AT155" s="10"/>
      <c r="AU155" s="142"/>
      <c r="AV155" s="10"/>
      <c r="AW155" s="10"/>
      <c r="AX155" s="10"/>
      <c r="AY155" s="10"/>
      <c r="AZ155" s="10"/>
      <c r="BA155" s="10"/>
      <c r="BB155" s="10"/>
      <c r="BC155" s="10"/>
      <c r="BD155" s="10"/>
      <c r="BE155" s="10"/>
      <c r="BF155" s="144"/>
      <c r="BG155" s="158" t="str">
        <f>IF(ISBLANK(L155),"0",T155*(R155-AG155)/الفرضيات!$H$2*(1+AR155))</f>
        <v>0</v>
      </c>
      <c r="BH155" s="158" t="str">
        <f t="shared" si="35"/>
        <v>0</v>
      </c>
      <c r="BI155" s="158" t="str">
        <f t="shared" si="36"/>
        <v>0</v>
      </c>
      <c r="BJ155" s="158" t="str">
        <f t="shared" si="37"/>
        <v>0</v>
      </c>
      <c r="BK155" s="158" t="str">
        <f t="shared" si="38"/>
        <v>0</v>
      </c>
      <c r="BL155" s="158" t="str">
        <f t="shared" si="39"/>
        <v>0</v>
      </c>
      <c r="BM155" s="158" t="str" cm="1">
        <f t="array" ref="BM155">IF(ISBLANK(AW155),"0",_xlfn.CEILING.MATH(AX155/الفرضيات!$H$3*(1+MAX(_xlfn.CHOOSECOLS(_xlfn._xlws.FILTER($I$4:$AT$335,$K$4:$K$335=AW155),36)))))</f>
        <v>0</v>
      </c>
      <c r="BN155" s="158" t="str" cm="1">
        <f t="array" ref="BN155">IF(ISBLANK(AW155),"0",_xlfn.CEILING.MATH(AY155/الفرضيات!$H$4*(1+MAX(_xlfn.CHOOSECOLS(_xlfn._xlws.FILTER($I$4:$AT$335,$K$4:$K$335=AW155),36)))))</f>
        <v>0</v>
      </c>
      <c r="BO155" s="158" t="str">
        <f>IF(ISBLANK(L155),"0",IF(S155&lt;2,"0",(U155*(R155-AG155)/الفرضيات!$H$2*(1+AR155))))</f>
        <v>0</v>
      </c>
      <c r="BP155" s="158" t="str">
        <f t="shared" si="40"/>
        <v>0</v>
      </c>
      <c r="BQ155" s="158" t="str">
        <f t="shared" si="41"/>
        <v>0</v>
      </c>
      <c r="BR155" s="158" t="str">
        <f t="shared" si="42"/>
        <v>0</v>
      </c>
      <c r="BS155" s="158" t="str">
        <f t="shared" si="43"/>
        <v>0</v>
      </c>
      <c r="BT155" s="158" t="str">
        <f t="shared" si="44"/>
        <v>0</v>
      </c>
      <c r="BU155" s="158" t="str" cm="1">
        <f t="array" ref="BU155">IF(ISBLANK(AW155),"0",IF($AZ155&lt;2,"0",_xlfn.CEILING.MATH(AX155/الفرضيات!$H$3*(1+MAX(_xlfn.CHOOSECOLS(_xlfn._xlws.FILTER($I$4:$AT$335,$K$4:$K$335=AW155),36))))))</f>
        <v>0</v>
      </c>
      <c r="BV155" s="158" t="str" cm="1">
        <f t="array" ref="BV155">IF(ISBLANK(AW155),"0",IF($AZ155&lt;2,"0",_xlfn.CEILING.MATH(AY155/الفرضيات!$H$4*(1+MAX(_xlfn.CHOOSECOLS(_xlfn._xlws.FILTER($I$4:$AT$335,$K$4:$K$335=AW155),36))))))</f>
        <v>0</v>
      </c>
      <c r="BW155" s="158" t="str">
        <f>IF(ISBLANK(L155),"0",IF(S155&lt;3,"0",(V155*(R155-AG155)/الفرضيات!$H$2*(1+AR155))))</f>
        <v>0</v>
      </c>
      <c r="BX155" s="158" t="str">
        <f t="shared" si="45"/>
        <v>0</v>
      </c>
      <c r="BY155" s="158" t="str">
        <f t="shared" si="46"/>
        <v>0</v>
      </c>
      <c r="BZ155" s="158" t="str">
        <f t="shared" si="47"/>
        <v>0</v>
      </c>
      <c r="CA155" s="158" t="str">
        <f t="shared" si="48"/>
        <v>0</v>
      </c>
      <c r="CB155" s="158" t="str">
        <f t="shared" si="49"/>
        <v>0</v>
      </c>
      <c r="CC155" s="158" t="str" cm="1">
        <f t="array" ref="CC155">IF(ISBLANK(AW155),"0",IF($AZ155&lt;3,"0",_xlfn.CEILING.MATH(AX155/الفرضيات!$H$3*(1+MAX(_xlfn.CHOOSECOLS(_xlfn._xlws.FILTER($I$4:$AT$335,$K$4:$K$335=AW155),36))))))</f>
        <v>0</v>
      </c>
      <c r="CD155" s="158" t="str" cm="1">
        <f t="array" ref="CD155">IF(ISBLANK(AW155),"0",IF($AZ155&lt;3,"0",_xlfn.CEILING.MATH(AY155/الفرضيات!$H$4*(1+MAX(_xlfn.CHOOSECOLS(_xlfn._xlws.FILTER($I$4:$AT$335,$K$4:$K$335=AW155),36))))))</f>
        <v>0</v>
      </c>
      <c r="CE155" s="158">
        <f>IFERROR(MAX(0,((BG155+BO155+BW155)*(1+AS155+AR155)+(BH155+BI155+BJ155+BL155+BP155+BQ155+BR155+BT155+BX155+BY155+BZ155+CB155)*(1+AS155))*(1+ VLOOKUP(AQ155,الفرضيات!$N$1:$O$11,2,0))-AH155),0)</f>
        <v>0</v>
      </c>
      <c r="CF155" s="158">
        <f t="shared" si="50"/>
        <v>0</v>
      </c>
      <c r="CG155" s="158" cm="1">
        <f t="array" ref="CG155">IFERROR(MAX(0,MAX(BM155,BU155,CC155)*(1+VLOOKUP(MAX(_xlfn.CHOOSECOLS(_xlfn._xlws.FILTER($I$4:$AT$335,$K$4:$K$335=AW155),35)),الفرضيات!$N$2:$O$11,2,0))-BA155),0)</f>
        <v>0</v>
      </c>
      <c r="CH155" s="158" cm="1">
        <f t="array" ref="CH155">IFERROR(MAX(0,MAX(BN155,BV155,CD155)*(1+VLOOKUP(MAX(_xlfn.CHOOSECOLS(_xlfn._xlws.FILTER($I$4:$AT$335,$K$4:$K$335=AW155),35)),الفرضيات!$N$2:$O$11,2,0))-BB155),0)</f>
        <v>0</v>
      </c>
    </row>
    <row r="156" spans="9:86" ht="24.75" thickBot="1" x14ac:dyDescent="0.3">
      <c r="I156" s="10"/>
      <c r="J156" s="10"/>
      <c r="K156" s="10"/>
      <c r="L156" s="10"/>
      <c r="M156" s="10"/>
      <c r="N156" s="10"/>
      <c r="O156" s="10"/>
      <c r="P156" s="10"/>
      <c r="Q156" s="10"/>
      <c r="R156" s="10"/>
      <c r="S156" s="10"/>
      <c r="T156" s="114"/>
      <c r="U156" s="114"/>
      <c r="V156" s="114"/>
      <c r="W156" s="10"/>
      <c r="X156" s="10"/>
      <c r="Y156" s="10"/>
      <c r="Z156" s="10"/>
      <c r="AA156" s="10"/>
      <c r="AB156" s="10"/>
      <c r="AC156" s="10"/>
      <c r="AD156" s="10"/>
      <c r="AE156" s="10"/>
      <c r="AF156" s="10"/>
      <c r="AG156" s="10"/>
      <c r="AH156" s="10"/>
      <c r="AI156" s="10"/>
      <c r="AJ156" s="10"/>
      <c r="AK156" s="10"/>
      <c r="AL156" s="10"/>
      <c r="AM156" s="10"/>
      <c r="AN156" s="10"/>
      <c r="AO156" s="10"/>
      <c r="AP156" s="10"/>
      <c r="AQ156" s="111" t="str">
        <f t="shared" si="34"/>
        <v/>
      </c>
      <c r="AR156" s="114" t="str">
        <f>IF(AQ156="","",(LOOKUP(SUM(N156:O156),الفرضيات!$R$2:$R$9, الفرضيات!$S$2:$S$9)))</f>
        <v/>
      </c>
      <c r="AS156" s="114" t="str">
        <f>IF(ISBLANK(L156),"",الفرضيات!$L$2)</f>
        <v/>
      </c>
      <c r="AT156" s="10"/>
      <c r="AU156" s="142"/>
      <c r="AV156" s="10"/>
      <c r="AW156" s="10"/>
      <c r="AX156" s="10"/>
      <c r="AY156" s="10"/>
      <c r="AZ156" s="10"/>
      <c r="BA156" s="10"/>
      <c r="BB156" s="10"/>
      <c r="BC156" s="10"/>
      <c r="BD156" s="10"/>
      <c r="BE156" s="10"/>
      <c r="BF156" s="144"/>
      <c r="BG156" s="158" t="str">
        <f>IF(ISBLANK(L156),"0",T156*(R156-AG156)/الفرضيات!$H$2*(1+AR156))</f>
        <v>0</v>
      </c>
      <c r="BH156" s="158" t="str">
        <f t="shared" si="35"/>
        <v>0</v>
      </c>
      <c r="BI156" s="158" t="str">
        <f t="shared" si="36"/>
        <v>0</v>
      </c>
      <c r="BJ156" s="158" t="str">
        <f t="shared" si="37"/>
        <v>0</v>
      </c>
      <c r="BK156" s="158" t="str">
        <f t="shared" si="38"/>
        <v>0</v>
      </c>
      <c r="BL156" s="158" t="str">
        <f t="shared" si="39"/>
        <v>0</v>
      </c>
      <c r="BM156" s="158" t="str" cm="1">
        <f t="array" ref="BM156">IF(ISBLANK(AW156),"0",_xlfn.CEILING.MATH(AX156/الفرضيات!$H$3*(1+MAX(_xlfn.CHOOSECOLS(_xlfn._xlws.FILTER($I$4:$AT$335,$K$4:$K$335=AW156),36)))))</f>
        <v>0</v>
      </c>
      <c r="BN156" s="158" t="str" cm="1">
        <f t="array" ref="BN156">IF(ISBLANK(AW156),"0",_xlfn.CEILING.MATH(AY156/الفرضيات!$H$4*(1+MAX(_xlfn.CHOOSECOLS(_xlfn._xlws.FILTER($I$4:$AT$335,$K$4:$K$335=AW156),36)))))</f>
        <v>0</v>
      </c>
      <c r="BO156" s="158" t="str">
        <f>IF(ISBLANK(L156),"0",IF(S156&lt;2,"0",(U156*(R156-AG156)/الفرضيات!$H$2*(1+AR156))))</f>
        <v>0</v>
      </c>
      <c r="BP156" s="158" t="str">
        <f t="shared" si="40"/>
        <v>0</v>
      </c>
      <c r="BQ156" s="158" t="str">
        <f t="shared" si="41"/>
        <v>0</v>
      </c>
      <c r="BR156" s="158" t="str">
        <f t="shared" si="42"/>
        <v>0</v>
      </c>
      <c r="BS156" s="158" t="str">
        <f t="shared" si="43"/>
        <v>0</v>
      </c>
      <c r="BT156" s="158" t="str">
        <f t="shared" si="44"/>
        <v>0</v>
      </c>
      <c r="BU156" s="158" t="str" cm="1">
        <f t="array" ref="BU156">IF(ISBLANK(AW156),"0",IF($AZ156&lt;2,"0",_xlfn.CEILING.MATH(AX156/الفرضيات!$H$3*(1+MAX(_xlfn.CHOOSECOLS(_xlfn._xlws.FILTER($I$4:$AT$335,$K$4:$K$335=AW156),36))))))</f>
        <v>0</v>
      </c>
      <c r="BV156" s="158" t="str" cm="1">
        <f t="array" ref="BV156">IF(ISBLANK(AW156),"0",IF($AZ156&lt;2,"0",_xlfn.CEILING.MATH(AY156/الفرضيات!$H$4*(1+MAX(_xlfn.CHOOSECOLS(_xlfn._xlws.FILTER($I$4:$AT$335,$K$4:$K$335=AW156),36))))))</f>
        <v>0</v>
      </c>
      <c r="BW156" s="158" t="str">
        <f>IF(ISBLANK(L156),"0",IF(S156&lt;3,"0",(V156*(R156-AG156)/الفرضيات!$H$2*(1+AR156))))</f>
        <v>0</v>
      </c>
      <c r="BX156" s="158" t="str">
        <f t="shared" si="45"/>
        <v>0</v>
      </c>
      <c r="BY156" s="158" t="str">
        <f t="shared" si="46"/>
        <v>0</v>
      </c>
      <c r="BZ156" s="158" t="str">
        <f t="shared" si="47"/>
        <v>0</v>
      </c>
      <c r="CA156" s="158" t="str">
        <f t="shared" si="48"/>
        <v>0</v>
      </c>
      <c r="CB156" s="158" t="str">
        <f t="shared" si="49"/>
        <v>0</v>
      </c>
      <c r="CC156" s="158" t="str" cm="1">
        <f t="array" ref="CC156">IF(ISBLANK(AW156),"0",IF($AZ156&lt;3,"0",_xlfn.CEILING.MATH(AX156/الفرضيات!$H$3*(1+MAX(_xlfn.CHOOSECOLS(_xlfn._xlws.FILTER($I$4:$AT$335,$K$4:$K$335=AW156),36))))))</f>
        <v>0</v>
      </c>
      <c r="CD156" s="158" t="str" cm="1">
        <f t="array" ref="CD156">IF(ISBLANK(AW156),"0",IF($AZ156&lt;3,"0",_xlfn.CEILING.MATH(AY156/الفرضيات!$H$4*(1+MAX(_xlfn.CHOOSECOLS(_xlfn._xlws.FILTER($I$4:$AT$335,$K$4:$K$335=AW156),36))))))</f>
        <v>0</v>
      </c>
      <c r="CE156" s="158">
        <f>IFERROR(MAX(0,((BG156+BO156+BW156)*(1+AS156+AR156)+(BH156+BI156+BJ156+BL156+BP156+BQ156+BR156+BT156+BX156+BY156+BZ156+CB156)*(1+AS156))*(1+ VLOOKUP(AQ156,الفرضيات!$N$1:$O$11,2,0))-AH156),0)</f>
        <v>0</v>
      </c>
      <c r="CF156" s="158">
        <f t="shared" si="50"/>
        <v>0</v>
      </c>
      <c r="CG156" s="158" cm="1">
        <f t="array" ref="CG156">IFERROR(MAX(0,MAX(BM156,BU156,CC156)*(1+VLOOKUP(MAX(_xlfn.CHOOSECOLS(_xlfn._xlws.FILTER($I$4:$AT$335,$K$4:$K$335=AW156),35)),الفرضيات!$N$2:$O$11,2,0))-BA156),0)</f>
        <v>0</v>
      </c>
      <c r="CH156" s="158" cm="1">
        <f t="array" ref="CH156">IFERROR(MAX(0,MAX(BN156,BV156,CD156)*(1+VLOOKUP(MAX(_xlfn.CHOOSECOLS(_xlfn._xlws.FILTER($I$4:$AT$335,$K$4:$K$335=AW156),35)),الفرضيات!$N$2:$O$11,2,0))-BB156),0)</f>
        <v>0</v>
      </c>
    </row>
    <row r="157" spans="9:86" ht="24.75" thickBot="1" x14ac:dyDescent="0.3">
      <c r="I157" s="10"/>
      <c r="J157" s="10"/>
      <c r="K157" s="10"/>
      <c r="L157" s="10"/>
      <c r="M157" s="10"/>
      <c r="N157" s="10"/>
      <c r="O157" s="10"/>
      <c r="P157" s="10"/>
      <c r="Q157" s="10"/>
      <c r="R157" s="10"/>
      <c r="S157" s="10"/>
      <c r="T157" s="114"/>
      <c r="U157" s="114"/>
      <c r="V157" s="114"/>
      <c r="W157" s="10"/>
      <c r="X157" s="10"/>
      <c r="Y157" s="10"/>
      <c r="Z157" s="10"/>
      <c r="AA157" s="10"/>
      <c r="AB157" s="10"/>
      <c r="AC157" s="10"/>
      <c r="AD157" s="10"/>
      <c r="AE157" s="10"/>
      <c r="AF157" s="10"/>
      <c r="AG157" s="10"/>
      <c r="AH157" s="10"/>
      <c r="AI157" s="10"/>
      <c r="AJ157" s="10"/>
      <c r="AK157" s="10"/>
      <c r="AL157" s="10"/>
      <c r="AM157" s="10"/>
      <c r="AN157" s="10"/>
      <c r="AO157" s="10"/>
      <c r="AP157" s="10"/>
      <c r="AQ157" s="111" t="str">
        <f t="shared" si="34"/>
        <v/>
      </c>
      <c r="AR157" s="114" t="str">
        <f>IF(AQ157="","",(LOOKUP(SUM(N157:O157),الفرضيات!$R$2:$R$9, الفرضيات!$S$2:$S$9)))</f>
        <v/>
      </c>
      <c r="AS157" s="114" t="str">
        <f>IF(ISBLANK(L157),"",الفرضيات!$L$2)</f>
        <v/>
      </c>
      <c r="AT157" s="10"/>
      <c r="AU157" s="142"/>
      <c r="AV157" s="10"/>
      <c r="AW157" s="10"/>
      <c r="AX157" s="10"/>
      <c r="AY157" s="10"/>
      <c r="AZ157" s="10"/>
      <c r="BA157" s="10"/>
      <c r="BB157" s="10"/>
      <c r="BC157" s="10"/>
      <c r="BD157" s="10"/>
      <c r="BE157" s="10"/>
      <c r="BF157" s="144"/>
      <c r="BG157" s="158" t="str">
        <f>IF(ISBLANK(L157),"0",T157*(R157-AG157)/الفرضيات!$H$2*(1+AR157))</f>
        <v>0</v>
      </c>
      <c r="BH157" s="158" t="str">
        <f t="shared" si="35"/>
        <v>0</v>
      </c>
      <c r="BI157" s="158" t="str">
        <f t="shared" si="36"/>
        <v>0</v>
      </c>
      <c r="BJ157" s="158" t="str">
        <f t="shared" si="37"/>
        <v>0</v>
      </c>
      <c r="BK157" s="158" t="str">
        <f t="shared" si="38"/>
        <v>0</v>
      </c>
      <c r="BL157" s="158" t="str">
        <f t="shared" si="39"/>
        <v>0</v>
      </c>
      <c r="BM157" s="158" t="str" cm="1">
        <f t="array" ref="BM157">IF(ISBLANK(AW157),"0",_xlfn.CEILING.MATH(AX157/الفرضيات!$H$3*(1+MAX(_xlfn.CHOOSECOLS(_xlfn._xlws.FILTER($I$4:$AT$335,$K$4:$K$335=AW157),36)))))</f>
        <v>0</v>
      </c>
      <c r="BN157" s="158" t="str" cm="1">
        <f t="array" ref="BN157">IF(ISBLANK(AW157),"0",_xlfn.CEILING.MATH(AY157/الفرضيات!$H$4*(1+MAX(_xlfn.CHOOSECOLS(_xlfn._xlws.FILTER($I$4:$AT$335,$K$4:$K$335=AW157),36)))))</f>
        <v>0</v>
      </c>
      <c r="BO157" s="158" t="str">
        <f>IF(ISBLANK(L157),"0",IF(S157&lt;2,"0",(U157*(R157-AG157)/الفرضيات!$H$2*(1+AR157))))</f>
        <v>0</v>
      </c>
      <c r="BP157" s="158" t="str">
        <f t="shared" si="40"/>
        <v>0</v>
      </c>
      <c r="BQ157" s="158" t="str">
        <f t="shared" si="41"/>
        <v>0</v>
      </c>
      <c r="BR157" s="158" t="str">
        <f t="shared" si="42"/>
        <v>0</v>
      </c>
      <c r="BS157" s="158" t="str">
        <f t="shared" si="43"/>
        <v>0</v>
      </c>
      <c r="BT157" s="158" t="str">
        <f t="shared" si="44"/>
        <v>0</v>
      </c>
      <c r="BU157" s="158" t="str" cm="1">
        <f t="array" ref="BU157">IF(ISBLANK(AW157),"0",IF($AZ157&lt;2,"0",_xlfn.CEILING.MATH(AX157/الفرضيات!$H$3*(1+MAX(_xlfn.CHOOSECOLS(_xlfn._xlws.FILTER($I$4:$AT$335,$K$4:$K$335=AW157),36))))))</f>
        <v>0</v>
      </c>
      <c r="BV157" s="158" t="str" cm="1">
        <f t="array" ref="BV157">IF(ISBLANK(AW157),"0",IF($AZ157&lt;2,"0",_xlfn.CEILING.MATH(AY157/الفرضيات!$H$4*(1+MAX(_xlfn.CHOOSECOLS(_xlfn._xlws.FILTER($I$4:$AT$335,$K$4:$K$335=AW157),36))))))</f>
        <v>0</v>
      </c>
      <c r="BW157" s="158" t="str">
        <f>IF(ISBLANK(L157),"0",IF(S157&lt;3,"0",(V157*(R157-AG157)/الفرضيات!$H$2*(1+AR157))))</f>
        <v>0</v>
      </c>
      <c r="BX157" s="158" t="str">
        <f t="shared" si="45"/>
        <v>0</v>
      </c>
      <c r="BY157" s="158" t="str">
        <f t="shared" si="46"/>
        <v>0</v>
      </c>
      <c r="BZ157" s="158" t="str">
        <f t="shared" si="47"/>
        <v>0</v>
      </c>
      <c r="CA157" s="158" t="str">
        <f t="shared" si="48"/>
        <v>0</v>
      </c>
      <c r="CB157" s="158" t="str">
        <f t="shared" si="49"/>
        <v>0</v>
      </c>
      <c r="CC157" s="158" t="str" cm="1">
        <f t="array" ref="CC157">IF(ISBLANK(AW157),"0",IF($AZ157&lt;3,"0",_xlfn.CEILING.MATH(AX157/الفرضيات!$H$3*(1+MAX(_xlfn.CHOOSECOLS(_xlfn._xlws.FILTER($I$4:$AT$335,$K$4:$K$335=AW157),36))))))</f>
        <v>0</v>
      </c>
      <c r="CD157" s="158" t="str" cm="1">
        <f t="array" ref="CD157">IF(ISBLANK(AW157),"0",IF($AZ157&lt;3,"0",_xlfn.CEILING.MATH(AY157/الفرضيات!$H$4*(1+MAX(_xlfn.CHOOSECOLS(_xlfn._xlws.FILTER($I$4:$AT$335,$K$4:$K$335=AW157),36))))))</f>
        <v>0</v>
      </c>
      <c r="CE157" s="158">
        <f>IFERROR(MAX(0,((BG157+BO157+BW157)*(1+AS157+AR157)+(BH157+BI157+BJ157+BL157+BP157+BQ157+BR157+BT157+BX157+BY157+BZ157+CB157)*(1+AS157))*(1+ VLOOKUP(AQ157,الفرضيات!$N$1:$O$11,2,0))-AH157),0)</f>
        <v>0</v>
      </c>
      <c r="CF157" s="158">
        <f t="shared" si="50"/>
        <v>0</v>
      </c>
      <c r="CG157" s="158" cm="1">
        <f t="array" ref="CG157">IFERROR(MAX(0,MAX(BM157,BU157,CC157)*(1+VLOOKUP(MAX(_xlfn.CHOOSECOLS(_xlfn._xlws.FILTER($I$4:$AT$335,$K$4:$K$335=AW157),35)),الفرضيات!$N$2:$O$11,2,0))-BA157),0)</f>
        <v>0</v>
      </c>
      <c r="CH157" s="158" cm="1">
        <f t="array" ref="CH157">IFERROR(MAX(0,MAX(BN157,BV157,CD157)*(1+VLOOKUP(MAX(_xlfn.CHOOSECOLS(_xlfn._xlws.FILTER($I$4:$AT$335,$K$4:$K$335=AW157),35)),الفرضيات!$N$2:$O$11,2,0))-BB157),0)</f>
        <v>0</v>
      </c>
    </row>
    <row r="158" spans="9:86" ht="24.75" thickBot="1" x14ac:dyDescent="0.3">
      <c r="I158" s="10"/>
      <c r="J158" s="10"/>
      <c r="K158" s="10"/>
      <c r="L158" s="10"/>
      <c r="M158" s="10"/>
      <c r="N158" s="10"/>
      <c r="O158" s="10"/>
      <c r="P158" s="10"/>
      <c r="Q158" s="10"/>
      <c r="R158" s="10"/>
      <c r="S158" s="10"/>
      <c r="T158" s="114"/>
      <c r="U158" s="114"/>
      <c r="V158" s="114"/>
      <c r="W158" s="10"/>
      <c r="X158" s="10"/>
      <c r="Y158" s="10"/>
      <c r="Z158" s="10"/>
      <c r="AA158" s="10"/>
      <c r="AB158" s="10"/>
      <c r="AC158" s="10"/>
      <c r="AD158" s="10"/>
      <c r="AE158" s="10"/>
      <c r="AF158" s="10"/>
      <c r="AG158" s="10"/>
      <c r="AH158" s="10"/>
      <c r="AI158" s="10"/>
      <c r="AJ158" s="10"/>
      <c r="AK158" s="10"/>
      <c r="AL158" s="10"/>
      <c r="AM158" s="10"/>
      <c r="AN158" s="10"/>
      <c r="AO158" s="10"/>
      <c r="AP158" s="10"/>
      <c r="AQ158" s="111" t="str">
        <f t="shared" si="34"/>
        <v/>
      </c>
      <c r="AR158" s="114" t="str">
        <f>IF(AQ158="","",(LOOKUP(SUM(N158:O158),الفرضيات!$R$2:$R$9, الفرضيات!$S$2:$S$9)))</f>
        <v/>
      </c>
      <c r="AS158" s="114" t="str">
        <f>IF(ISBLANK(L158),"",الفرضيات!$L$2)</f>
        <v/>
      </c>
      <c r="AT158" s="10"/>
      <c r="AU158" s="142"/>
      <c r="AV158" s="10"/>
      <c r="AW158" s="10"/>
      <c r="AX158" s="10"/>
      <c r="AY158" s="10"/>
      <c r="AZ158" s="10"/>
      <c r="BA158" s="10"/>
      <c r="BB158" s="10"/>
      <c r="BC158" s="10"/>
      <c r="BD158" s="10"/>
      <c r="BE158" s="10"/>
      <c r="BF158" s="144"/>
      <c r="BG158" s="158" t="str">
        <f>IF(ISBLANK(L158),"0",T158*(R158-AG158)/الفرضيات!$H$2*(1+AR158))</f>
        <v>0</v>
      </c>
      <c r="BH158" s="158" t="str">
        <f t="shared" si="35"/>
        <v>0</v>
      </c>
      <c r="BI158" s="158" t="str">
        <f t="shared" si="36"/>
        <v>0</v>
      </c>
      <c r="BJ158" s="158" t="str">
        <f t="shared" si="37"/>
        <v>0</v>
      </c>
      <c r="BK158" s="158" t="str">
        <f t="shared" si="38"/>
        <v>0</v>
      </c>
      <c r="BL158" s="158" t="str">
        <f t="shared" si="39"/>
        <v>0</v>
      </c>
      <c r="BM158" s="158" t="str" cm="1">
        <f t="array" ref="BM158">IF(ISBLANK(AW158),"0",_xlfn.CEILING.MATH(AX158/الفرضيات!$H$3*(1+MAX(_xlfn.CHOOSECOLS(_xlfn._xlws.FILTER($I$4:$AT$335,$K$4:$K$335=AW158),36)))))</f>
        <v>0</v>
      </c>
      <c r="BN158" s="158" t="str" cm="1">
        <f t="array" ref="BN158">IF(ISBLANK(AW158),"0",_xlfn.CEILING.MATH(AY158/الفرضيات!$H$4*(1+MAX(_xlfn.CHOOSECOLS(_xlfn._xlws.FILTER($I$4:$AT$335,$K$4:$K$335=AW158),36)))))</f>
        <v>0</v>
      </c>
      <c r="BO158" s="158" t="str">
        <f>IF(ISBLANK(L158),"0",IF(S158&lt;2,"0",(U158*(R158-AG158)/الفرضيات!$H$2*(1+AR158))))</f>
        <v>0</v>
      </c>
      <c r="BP158" s="158" t="str">
        <f t="shared" si="40"/>
        <v>0</v>
      </c>
      <c r="BQ158" s="158" t="str">
        <f t="shared" si="41"/>
        <v>0</v>
      </c>
      <c r="BR158" s="158" t="str">
        <f t="shared" si="42"/>
        <v>0</v>
      </c>
      <c r="BS158" s="158" t="str">
        <f t="shared" si="43"/>
        <v>0</v>
      </c>
      <c r="BT158" s="158" t="str">
        <f t="shared" si="44"/>
        <v>0</v>
      </c>
      <c r="BU158" s="158" t="str" cm="1">
        <f t="array" ref="BU158">IF(ISBLANK(AW158),"0",IF($AZ158&lt;2,"0",_xlfn.CEILING.MATH(AX158/الفرضيات!$H$3*(1+MAX(_xlfn.CHOOSECOLS(_xlfn._xlws.FILTER($I$4:$AT$335,$K$4:$K$335=AW158),36))))))</f>
        <v>0</v>
      </c>
      <c r="BV158" s="158" t="str" cm="1">
        <f t="array" ref="BV158">IF(ISBLANK(AW158),"0",IF($AZ158&lt;2,"0",_xlfn.CEILING.MATH(AY158/الفرضيات!$H$4*(1+MAX(_xlfn.CHOOSECOLS(_xlfn._xlws.FILTER($I$4:$AT$335,$K$4:$K$335=AW158),36))))))</f>
        <v>0</v>
      </c>
      <c r="BW158" s="158" t="str">
        <f>IF(ISBLANK(L158),"0",IF(S158&lt;3,"0",(V158*(R158-AG158)/الفرضيات!$H$2*(1+AR158))))</f>
        <v>0</v>
      </c>
      <c r="BX158" s="158" t="str">
        <f t="shared" si="45"/>
        <v>0</v>
      </c>
      <c r="BY158" s="158" t="str">
        <f t="shared" si="46"/>
        <v>0</v>
      </c>
      <c r="BZ158" s="158" t="str">
        <f t="shared" si="47"/>
        <v>0</v>
      </c>
      <c r="CA158" s="158" t="str">
        <f t="shared" si="48"/>
        <v>0</v>
      </c>
      <c r="CB158" s="158" t="str">
        <f t="shared" si="49"/>
        <v>0</v>
      </c>
      <c r="CC158" s="158" t="str" cm="1">
        <f t="array" ref="CC158">IF(ISBLANK(AW158),"0",IF($AZ158&lt;3,"0",_xlfn.CEILING.MATH(AX158/الفرضيات!$H$3*(1+MAX(_xlfn.CHOOSECOLS(_xlfn._xlws.FILTER($I$4:$AT$335,$K$4:$K$335=AW158),36))))))</f>
        <v>0</v>
      </c>
      <c r="CD158" s="158" t="str" cm="1">
        <f t="array" ref="CD158">IF(ISBLANK(AW158),"0",IF($AZ158&lt;3,"0",_xlfn.CEILING.MATH(AY158/الفرضيات!$H$4*(1+MAX(_xlfn.CHOOSECOLS(_xlfn._xlws.FILTER($I$4:$AT$335,$K$4:$K$335=AW158),36))))))</f>
        <v>0</v>
      </c>
      <c r="CE158" s="158">
        <f>IFERROR(MAX(0,((BG158+BO158+BW158)*(1+AS158+AR158)+(BH158+BI158+BJ158+BL158+BP158+BQ158+BR158+BT158+BX158+BY158+BZ158+CB158)*(1+AS158))*(1+ VLOOKUP(AQ158,الفرضيات!$N$1:$O$11,2,0))-AH158),0)</f>
        <v>0</v>
      </c>
      <c r="CF158" s="158">
        <f t="shared" si="50"/>
        <v>0</v>
      </c>
      <c r="CG158" s="158" cm="1">
        <f t="array" ref="CG158">IFERROR(MAX(0,MAX(BM158,BU158,CC158)*(1+VLOOKUP(MAX(_xlfn.CHOOSECOLS(_xlfn._xlws.FILTER($I$4:$AT$335,$K$4:$K$335=AW158),35)),الفرضيات!$N$2:$O$11,2,0))-BA158),0)</f>
        <v>0</v>
      </c>
      <c r="CH158" s="158" cm="1">
        <f t="array" ref="CH158">IFERROR(MAX(0,MAX(BN158,BV158,CD158)*(1+VLOOKUP(MAX(_xlfn.CHOOSECOLS(_xlfn._xlws.FILTER($I$4:$AT$335,$K$4:$K$335=AW158),35)),الفرضيات!$N$2:$O$11,2,0))-BB158),0)</f>
        <v>0</v>
      </c>
    </row>
    <row r="159" spans="9:86" ht="24.75" thickBot="1" x14ac:dyDescent="0.3">
      <c r="I159" s="10"/>
      <c r="J159" s="10"/>
      <c r="K159" s="10"/>
      <c r="L159" s="10"/>
      <c r="M159" s="10"/>
      <c r="N159" s="10"/>
      <c r="O159" s="10"/>
      <c r="P159" s="10"/>
      <c r="Q159" s="10"/>
      <c r="R159" s="10"/>
      <c r="S159" s="10"/>
      <c r="T159" s="114"/>
      <c r="U159" s="114"/>
      <c r="V159" s="114"/>
      <c r="W159" s="10"/>
      <c r="X159" s="10"/>
      <c r="Y159" s="10"/>
      <c r="Z159" s="10"/>
      <c r="AA159" s="10"/>
      <c r="AB159" s="10"/>
      <c r="AC159" s="10"/>
      <c r="AD159" s="10"/>
      <c r="AE159" s="10"/>
      <c r="AF159" s="10"/>
      <c r="AG159" s="10"/>
      <c r="AH159" s="10"/>
      <c r="AI159" s="10"/>
      <c r="AJ159" s="10"/>
      <c r="AK159" s="10"/>
      <c r="AL159" s="10"/>
      <c r="AM159" s="10"/>
      <c r="AN159" s="10"/>
      <c r="AO159" s="10"/>
      <c r="AP159" s="10"/>
      <c r="AQ159" s="111" t="str">
        <f t="shared" si="34"/>
        <v/>
      </c>
      <c r="AR159" s="114" t="str">
        <f>IF(AQ159="","",(LOOKUP(SUM(N159:O159),الفرضيات!$R$2:$R$9, الفرضيات!$S$2:$S$9)))</f>
        <v/>
      </c>
      <c r="AS159" s="114" t="str">
        <f>IF(ISBLANK(L159),"",الفرضيات!$L$2)</f>
        <v/>
      </c>
      <c r="AT159" s="10"/>
      <c r="AU159" s="142"/>
      <c r="AV159" s="10"/>
      <c r="AW159" s="10"/>
      <c r="AX159" s="10"/>
      <c r="AY159" s="10"/>
      <c r="AZ159" s="10"/>
      <c r="BA159" s="10"/>
      <c r="BB159" s="10"/>
      <c r="BC159" s="10"/>
      <c r="BD159" s="10"/>
      <c r="BE159" s="10"/>
      <c r="BF159" s="144"/>
      <c r="BG159" s="158" t="str">
        <f>IF(ISBLANK(L159),"0",T159*(R159-AG159)/الفرضيات!$H$2*(1+AR159))</f>
        <v>0</v>
      </c>
      <c r="BH159" s="158" t="str">
        <f t="shared" si="35"/>
        <v>0</v>
      </c>
      <c r="BI159" s="158" t="str">
        <f t="shared" si="36"/>
        <v>0</v>
      </c>
      <c r="BJ159" s="158" t="str">
        <f t="shared" si="37"/>
        <v>0</v>
      </c>
      <c r="BK159" s="158" t="str">
        <f t="shared" si="38"/>
        <v>0</v>
      </c>
      <c r="BL159" s="158" t="str">
        <f t="shared" si="39"/>
        <v>0</v>
      </c>
      <c r="BM159" s="158" t="str" cm="1">
        <f t="array" ref="BM159">IF(ISBLANK(AW159),"0",_xlfn.CEILING.MATH(AX159/الفرضيات!$H$3*(1+MAX(_xlfn.CHOOSECOLS(_xlfn._xlws.FILTER($I$4:$AT$335,$K$4:$K$335=AW159),36)))))</f>
        <v>0</v>
      </c>
      <c r="BN159" s="158" t="str" cm="1">
        <f t="array" ref="BN159">IF(ISBLANK(AW159),"0",_xlfn.CEILING.MATH(AY159/الفرضيات!$H$4*(1+MAX(_xlfn.CHOOSECOLS(_xlfn._xlws.FILTER($I$4:$AT$335,$K$4:$K$335=AW159),36)))))</f>
        <v>0</v>
      </c>
      <c r="BO159" s="158" t="str">
        <f>IF(ISBLANK(L159),"0",IF(S159&lt;2,"0",(U159*(R159-AG159)/الفرضيات!$H$2*(1+AR159))))</f>
        <v>0</v>
      </c>
      <c r="BP159" s="158" t="str">
        <f t="shared" si="40"/>
        <v>0</v>
      </c>
      <c r="BQ159" s="158" t="str">
        <f t="shared" si="41"/>
        <v>0</v>
      </c>
      <c r="BR159" s="158" t="str">
        <f t="shared" si="42"/>
        <v>0</v>
      </c>
      <c r="BS159" s="158" t="str">
        <f t="shared" si="43"/>
        <v>0</v>
      </c>
      <c r="BT159" s="158" t="str">
        <f t="shared" si="44"/>
        <v>0</v>
      </c>
      <c r="BU159" s="158" t="str" cm="1">
        <f t="array" ref="BU159">IF(ISBLANK(AW159),"0",IF($AZ159&lt;2,"0",_xlfn.CEILING.MATH(AX159/الفرضيات!$H$3*(1+MAX(_xlfn.CHOOSECOLS(_xlfn._xlws.FILTER($I$4:$AT$335,$K$4:$K$335=AW159),36))))))</f>
        <v>0</v>
      </c>
      <c r="BV159" s="158" t="str" cm="1">
        <f t="array" ref="BV159">IF(ISBLANK(AW159),"0",IF($AZ159&lt;2,"0",_xlfn.CEILING.MATH(AY159/الفرضيات!$H$4*(1+MAX(_xlfn.CHOOSECOLS(_xlfn._xlws.FILTER($I$4:$AT$335,$K$4:$K$335=AW159),36))))))</f>
        <v>0</v>
      </c>
      <c r="BW159" s="158" t="str">
        <f>IF(ISBLANK(L159),"0",IF(S159&lt;3,"0",(V159*(R159-AG159)/الفرضيات!$H$2*(1+AR159))))</f>
        <v>0</v>
      </c>
      <c r="BX159" s="158" t="str">
        <f t="shared" si="45"/>
        <v>0</v>
      </c>
      <c r="BY159" s="158" t="str">
        <f t="shared" si="46"/>
        <v>0</v>
      </c>
      <c r="BZ159" s="158" t="str">
        <f t="shared" si="47"/>
        <v>0</v>
      </c>
      <c r="CA159" s="158" t="str">
        <f t="shared" si="48"/>
        <v>0</v>
      </c>
      <c r="CB159" s="158" t="str">
        <f t="shared" si="49"/>
        <v>0</v>
      </c>
      <c r="CC159" s="158" t="str" cm="1">
        <f t="array" ref="CC159">IF(ISBLANK(AW159),"0",IF($AZ159&lt;3,"0",_xlfn.CEILING.MATH(AX159/الفرضيات!$H$3*(1+MAX(_xlfn.CHOOSECOLS(_xlfn._xlws.FILTER($I$4:$AT$335,$K$4:$K$335=AW159),36))))))</f>
        <v>0</v>
      </c>
      <c r="CD159" s="158" t="str" cm="1">
        <f t="array" ref="CD159">IF(ISBLANK(AW159),"0",IF($AZ159&lt;3,"0",_xlfn.CEILING.MATH(AY159/الفرضيات!$H$4*(1+MAX(_xlfn.CHOOSECOLS(_xlfn._xlws.FILTER($I$4:$AT$335,$K$4:$K$335=AW159),36))))))</f>
        <v>0</v>
      </c>
      <c r="CE159" s="158">
        <f>IFERROR(MAX(0,((BG159+BO159+BW159)*(1+AS159+AR159)+(BH159+BI159+BJ159+BL159+BP159+BQ159+BR159+BT159+BX159+BY159+BZ159+CB159)*(1+AS159))*(1+ VLOOKUP(AQ159,الفرضيات!$N$1:$O$11,2,0))-AH159),0)</f>
        <v>0</v>
      </c>
      <c r="CF159" s="158">
        <f t="shared" si="50"/>
        <v>0</v>
      </c>
      <c r="CG159" s="158" cm="1">
        <f t="array" ref="CG159">IFERROR(MAX(0,MAX(BM159,BU159,CC159)*(1+VLOOKUP(MAX(_xlfn.CHOOSECOLS(_xlfn._xlws.FILTER($I$4:$AT$335,$K$4:$K$335=AW159),35)),الفرضيات!$N$2:$O$11,2,0))-BA159),0)</f>
        <v>0</v>
      </c>
      <c r="CH159" s="158" cm="1">
        <f t="array" ref="CH159">IFERROR(MAX(0,MAX(BN159,BV159,CD159)*(1+VLOOKUP(MAX(_xlfn.CHOOSECOLS(_xlfn._xlws.FILTER($I$4:$AT$335,$K$4:$K$335=AW159),35)),الفرضيات!$N$2:$O$11,2,0))-BB159),0)</f>
        <v>0</v>
      </c>
    </row>
    <row r="160" spans="9:86" ht="24.75" thickBot="1" x14ac:dyDescent="0.3">
      <c r="I160" s="10"/>
      <c r="J160" s="10"/>
      <c r="K160" s="10"/>
      <c r="L160" s="10"/>
      <c r="M160" s="10"/>
      <c r="N160" s="10"/>
      <c r="O160" s="10"/>
      <c r="P160" s="10"/>
      <c r="Q160" s="10"/>
      <c r="R160" s="10"/>
      <c r="S160" s="10"/>
      <c r="T160" s="114"/>
      <c r="U160" s="114"/>
      <c r="V160" s="114"/>
      <c r="W160" s="10"/>
      <c r="X160" s="10"/>
      <c r="Y160" s="10"/>
      <c r="Z160" s="10"/>
      <c r="AA160" s="10"/>
      <c r="AB160" s="10"/>
      <c r="AC160" s="10"/>
      <c r="AD160" s="10"/>
      <c r="AE160" s="10"/>
      <c r="AF160" s="10"/>
      <c r="AG160" s="10"/>
      <c r="AH160" s="10"/>
      <c r="AI160" s="10"/>
      <c r="AJ160" s="10"/>
      <c r="AK160" s="10"/>
      <c r="AL160" s="10"/>
      <c r="AM160" s="10"/>
      <c r="AN160" s="10"/>
      <c r="AO160" s="10"/>
      <c r="AP160" s="10"/>
      <c r="AQ160" s="111" t="str">
        <f t="shared" si="34"/>
        <v/>
      </c>
      <c r="AR160" s="114" t="str">
        <f>IF(AQ160="","",(LOOKUP(SUM(N160:O160),الفرضيات!$R$2:$R$9, الفرضيات!$S$2:$S$9)))</f>
        <v/>
      </c>
      <c r="AS160" s="114" t="str">
        <f>IF(ISBLANK(L160),"",الفرضيات!$L$2)</f>
        <v/>
      </c>
      <c r="AT160" s="10"/>
      <c r="AU160" s="142"/>
      <c r="AV160" s="10"/>
      <c r="AW160" s="10"/>
      <c r="AX160" s="10"/>
      <c r="AY160" s="10"/>
      <c r="AZ160" s="10"/>
      <c r="BA160" s="10"/>
      <c r="BB160" s="10"/>
      <c r="BC160" s="10"/>
      <c r="BD160" s="10"/>
      <c r="BE160" s="10"/>
      <c r="BF160" s="144"/>
      <c r="BG160" s="158" t="str">
        <f>IF(ISBLANK(L160),"0",T160*(R160-AG160)/الفرضيات!$H$2*(1+AR160))</f>
        <v>0</v>
      </c>
      <c r="BH160" s="158" t="str">
        <f t="shared" si="35"/>
        <v>0</v>
      </c>
      <c r="BI160" s="158" t="str">
        <f t="shared" si="36"/>
        <v>0</v>
      </c>
      <c r="BJ160" s="158" t="str">
        <f t="shared" si="37"/>
        <v>0</v>
      </c>
      <c r="BK160" s="158" t="str">
        <f t="shared" si="38"/>
        <v>0</v>
      </c>
      <c r="BL160" s="158" t="str">
        <f t="shared" si="39"/>
        <v>0</v>
      </c>
      <c r="BM160" s="158" t="str" cm="1">
        <f t="array" ref="BM160">IF(ISBLANK(AW160),"0",_xlfn.CEILING.MATH(AX160/الفرضيات!$H$3*(1+MAX(_xlfn.CHOOSECOLS(_xlfn._xlws.FILTER($I$4:$AT$335,$K$4:$K$335=AW160),36)))))</f>
        <v>0</v>
      </c>
      <c r="BN160" s="158" t="str" cm="1">
        <f t="array" ref="BN160">IF(ISBLANK(AW160),"0",_xlfn.CEILING.MATH(AY160/الفرضيات!$H$4*(1+MAX(_xlfn.CHOOSECOLS(_xlfn._xlws.FILTER($I$4:$AT$335,$K$4:$K$335=AW160),36)))))</f>
        <v>0</v>
      </c>
      <c r="BO160" s="158" t="str">
        <f>IF(ISBLANK(L160),"0",IF(S160&lt;2,"0",(U160*(R160-AG160)/الفرضيات!$H$2*(1+AR160))))</f>
        <v>0</v>
      </c>
      <c r="BP160" s="158" t="str">
        <f t="shared" si="40"/>
        <v>0</v>
      </c>
      <c r="BQ160" s="158" t="str">
        <f t="shared" si="41"/>
        <v>0</v>
      </c>
      <c r="BR160" s="158" t="str">
        <f t="shared" si="42"/>
        <v>0</v>
      </c>
      <c r="BS160" s="158" t="str">
        <f t="shared" si="43"/>
        <v>0</v>
      </c>
      <c r="BT160" s="158" t="str">
        <f t="shared" si="44"/>
        <v>0</v>
      </c>
      <c r="BU160" s="158" t="str" cm="1">
        <f t="array" ref="BU160">IF(ISBLANK(AW160),"0",IF($AZ160&lt;2,"0",_xlfn.CEILING.MATH(AX160/الفرضيات!$H$3*(1+MAX(_xlfn.CHOOSECOLS(_xlfn._xlws.FILTER($I$4:$AT$335,$K$4:$K$335=AW160),36))))))</f>
        <v>0</v>
      </c>
      <c r="BV160" s="158" t="str" cm="1">
        <f t="array" ref="BV160">IF(ISBLANK(AW160),"0",IF($AZ160&lt;2,"0",_xlfn.CEILING.MATH(AY160/الفرضيات!$H$4*(1+MAX(_xlfn.CHOOSECOLS(_xlfn._xlws.FILTER($I$4:$AT$335,$K$4:$K$335=AW160),36))))))</f>
        <v>0</v>
      </c>
      <c r="BW160" s="158" t="str">
        <f>IF(ISBLANK(L160),"0",IF(S160&lt;3,"0",(V160*(R160-AG160)/الفرضيات!$H$2*(1+AR160))))</f>
        <v>0</v>
      </c>
      <c r="BX160" s="158" t="str">
        <f t="shared" si="45"/>
        <v>0</v>
      </c>
      <c r="BY160" s="158" t="str">
        <f t="shared" si="46"/>
        <v>0</v>
      </c>
      <c r="BZ160" s="158" t="str">
        <f t="shared" si="47"/>
        <v>0</v>
      </c>
      <c r="CA160" s="158" t="str">
        <f t="shared" si="48"/>
        <v>0</v>
      </c>
      <c r="CB160" s="158" t="str">
        <f t="shared" si="49"/>
        <v>0</v>
      </c>
      <c r="CC160" s="158" t="str" cm="1">
        <f t="array" ref="CC160">IF(ISBLANK(AW160),"0",IF($AZ160&lt;3,"0",_xlfn.CEILING.MATH(AX160/الفرضيات!$H$3*(1+MAX(_xlfn.CHOOSECOLS(_xlfn._xlws.FILTER($I$4:$AT$335,$K$4:$K$335=AW160),36))))))</f>
        <v>0</v>
      </c>
      <c r="CD160" s="158" t="str" cm="1">
        <f t="array" ref="CD160">IF(ISBLANK(AW160),"0",IF($AZ160&lt;3,"0",_xlfn.CEILING.MATH(AY160/الفرضيات!$H$4*(1+MAX(_xlfn.CHOOSECOLS(_xlfn._xlws.FILTER($I$4:$AT$335,$K$4:$K$335=AW160),36))))))</f>
        <v>0</v>
      </c>
      <c r="CE160" s="158">
        <f>IFERROR(MAX(0,((BG160+BO160+BW160)*(1+AS160+AR160)+(BH160+BI160+BJ160+BL160+BP160+BQ160+BR160+BT160+BX160+BY160+BZ160+CB160)*(1+AS160))*(1+ VLOOKUP(AQ160,الفرضيات!$N$1:$O$11,2,0))-AH160),0)</f>
        <v>0</v>
      </c>
      <c r="CF160" s="158">
        <f t="shared" si="50"/>
        <v>0</v>
      </c>
      <c r="CG160" s="158" cm="1">
        <f t="array" ref="CG160">IFERROR(MAX(0,MAX(BM160,BU160,CC160)*(1+VLOOKUP(MAX(_xlfn.CHOOSECOLS(_xlfn._xlws.FILTER($I$4:$AT$335,$K$4:$K$335=AW160),35)),الفرضيات!$N$2:$O$11,2,0))-BA160),0)</f>
        <v>0</v>
      </c>
      <c r="CH160" s="158" cm="1">
        <f t="array" ref="CH160">IFERROR(MAX(0,MAX(BN160,BV160,CD160)*(1+VLOOKUP(MAX(_xlfn.CHOOSECOLS(_xlfn._xlws.FILTER($I$4:$AT$335,$K$4:$K$335=AW160),35)),الفرضيات!$N$2:$O$11,2,0))-BB160),0)</f>
        <v>0</v>
      </c>
    </row>
    <row r="161" spans="9:86" ht="24.75" thickBot="1" x14ac:dyDescent="0.3">
      <c r="I161" s="10"/>
      <c r="J161" s="10"/>
      <c r="K161" s="10"/>
      <c r="L161" s="10"/>
      <c r="M161" s="10"/>
      <c r="N161" s="10"/>
      <c r="O161" s="10"/>
      <c r="P161" s="10"/>
      <c r="Q161" s="10"/>
      <c r="R161" s="10"/>
      <c r="S161" s="10"/>
      <c r="T161" s="114"/>
      <c r="U161" s="114"/>
      <c r="V161" s="114"/>
      <c r="W161" s="10"/>
      <c r="X161" s="10"/>
      <c r="Y161" s="10"/>
      <c r="Z161" s="10"/>
      <c r="AA161" s="10"/>
      <c r="AB161" s="10"/>
      <c r="AC161" s="10"/>
      <c r="AD161" s="10"/>
      <c r="AE161" s="10"/>
      <c r="AF161" s="10"/>
      <c r="AG161" s="10"/>
      <c r="AH161" s="10"/>
      <c r="AI161" s="10"/>
      <c r="AJ161" s="10"/>
      <c r="AK161" s="10"/>
      <c r="AL161" s="10"/>
      <c r="AM161" s="10"/>
      <c r="AN161" s="10"/>
      <c r="AO161" s="10"/>
      <c r="AP161" s="10"/>
      <c r="AQ161" s="111" t="str">
        <f t="shared" si="34"/>
        <v/>
      </c>
      <c r="AR161" s="114" t="str">
        <f>IF(AQ161="","",(LOOKUP(SUM(N161:O161),الفرضيات!$R$2:$R$9, الفرضيات!$S$2:$S$9)))</f>
        <v/>
      </c>
      <c r="AS161" s="114" t="str">
        <f>IF(ISBLANK(L161),"",الفرضيات!$L$2)</f>
        <v/>
      </c>
      <c r="AT161" s="10"/>
      <c r="AU161" s="142"/>
      <c r="AV161" s="10"/>
      <c r="AW161" s="10"/>
      <c r="AX161" s="10"/>
      <c r="AY161" s="10"/>
      <c r="AZ161" s="10"/>
      <c r="BA161" s="10"/>
      <c r="BB161" s="10"/>
      <c r="BC161" s="10"/>
      <c r="BD161" s="10"/>
      <c r="BE161" s="10"/>
      <c r="BF161" s="144"/>
      <c r="BG161" s="158" t="str">
        <f>IF(ISBLANK(L161),"0",T161*(R161-AG161)/الفرضيات!$H$2*(1+AR161))</f>
        <v>0</v>
      </c>
      <c r="BH161" s="158" t="str">
        <f t="shared" si="35"/>
        <v>0</v>
      </c>
      <c r="BI161" s="158" t="str">
        <f t="shared" si="36"/>
        <v>0</v>
      </c>
      <c r="BJ161" s="158" t="str">
        <f t="shared" si="37"/>
        <v>0</v>
      </c>
      <c r="BK161" s="158" t="str">
        <f t="shared" si="38"/>
        <v>0</v>
      </c>
      <c r="BL161" s="158" t="str">
        <f t="shared" si="39"/>
        <v>0</v>
      </c>
      <c r="BM161" s="158" t="str" cm="1">
        <f t="array" ref="BM161">IF(ISBLANK(AW161),"0",_xlfn.CEILING.MATH(AX161/الفرضيات!$H$3*(1+MAX(_xlfn.CHOOSECOLS(_xlfn._xlws.FILTER($I$4:$AT$335,$K$4:$K$335=AW161),36)))))</f>
        <v>0</v>
      </c>
      <c r="BN161" s="158" t="str" cm="1">
        <f t="array" ref="BN161">IF(ISBLANK(AW161),"0",_xlfn.CEILING.MATH(AY161/الفرضيات!$H$4*(1+MAX(_xlfn.CHOOSECOLS(_xlfn._xlws.FILTER($I$4:$AT$335,$K$4:$K$335=AW161),36)))))</f>
        <v>0</v>
      </c>
      <c r="BO161" s="158" t="str">
        <f>IF(ISBLANK(L161),"0",IF(S161&lt;2,"0",(U161*(R161-AG161)/الفرضيات!$H$2*(1+AR161))))</f>
        <v>0</v>
      </c>
      <c r="BP161" s="158" t="str">
        <f t="shared" si="40"/>
        <v>0</v>
      </c>
      <c r="BQ161" s="158" t="str">
        <f t="shared" si="41"/>
        <v>0</v>
      </c>
      <c r="BR161" s="158" t="str">
        <f t="shared" si="42"/>
        <v>0</v>
      </c>
      <c r="BS161" s="158" t="str">
        <f t="shared" si="43"/>
        <v>0</v>
      </c>
      <c r="BT161" s="158" t="str">
        <f t="shared" si="44"/>
        <v>0</v>
      </c>
      <c r="BU161" s="158" t="str" cm="1">
        <f t="array" ref="BU161">IF(ISBLANK(AW161),"0",IF($AZ161&lt;2,"0",_xlfn.CEILING.MATH(AX161/الفرضيات!$H$3*(1+MAX(_xlfn.CHOOSECOLS(_xlfn._xlws.FILTER($I$4:$AT$335,$K$4:$K$335=AW161),36))))))</f>
        <v>0</v>
      </c>
      <c r="BV161" s="158" t="str" cm="1">
        <f t="array" ref="BV161">IF(ISBLANK(AW161),"0",IF($AZ161&lt;2,"0",_xlfn.CEILING.MATH(AY161/الفرضيات!$H$4*(1+MAX(_xlfn.CHOOSECOLS(_xlfn._xlws.FILTER($I$4:$AT$335,$K$4:$K$335=AW161),36))))))</f>
        <v>0</v>
      </c>
      <c r="BW161" s="158" t="str">
        <f>IF(ISBLANK(L161),"0",IF(S161&lt;3,"0",(V161*(R161-AG161)/الفرضيات!$H$2*(1+AR161))))</f>
        <v>0</v>
      </c>
      <c r="BX161" s="158" t="str">
        <f t="shared" si="45"/>
        <v>0</v>
      </c>
      <c r="BY161" s="158" t="str">
        <f t="shared" si="46"/>
        <v>0</v>
      </c>
      <c r="BZ161" s="158" t="str">
        <f t="shared" si="47"/>
        <v>0</v>
      </c>
      <c r="CA161" s="158" t="str">
        <f t="shared" si="48"/>
        <v>0</v>
      </c>
      <c r="CB161" s="158" t="str">
        <f t="shared" si="49"/>
        <v>0</v>
      </c>
      <c r="CC161" s="158" t="str" cm="1">
        <f t="array" ref="CC161">IF(ISBLANK(AW161),"0",IF($AZ161&lt;3,"0",_xlfn.CEILING.MATH(AX161/الفرضيات!$H$3*(1+MAX(_xlfn.CHOOSECOLS(_xlfn._xlws.FILTER($I$4:$AT$335,$K$4:$K$335=AW161),36))))))</f>
        <v>0</v>
      </c>
      <c r="CD161" s="158" t="str" cm="1">
        <f t="array" ref="CD161">IF(ISBLANK(AW161),"0",IF($AZ161&lt;3,"0",_xlfn.CEILING.MATH(AY161/الفرضيات!$H$4*(1+MAX(_xlfn.CHOOSECOLS(_xlfn._xlws.FILTER($I$4:$AT$335,$K$4:$K$335=AW161),36))))))</f>
        <v>0</v>
      </c>
      <c r="CE161" s="158">
        <f>IFERROR(MAX(0,((BG161+BO161+BW161)*(1+AS161+AR161)+(BH161+BI161+BJ161+BL161+BP161+BQ161+BR161+BT161+BX161+BY161+BZ161+CB161)*(1+AS161))*(1+ VLOOKUP(AQ161,الفرضيات!$N$1:$O$11,2,0))-AH161),0)</f>
        <v>0</v>
      </c>
      <c r="CF161" s="158">
        <f t="shared" si="50"/>
        <v>0</v>
      </c>
      <c r="CG161" s="158" cm="1">
        <f t="array" ref="CG161">IFERROR(MAX(0,MAX(BM161,BU161,CC161)*(1+VLOOKUP(MAX(_xlfn.CHOOSECOLS(_xlfn._xlws.FILTER($I$4:$AT$335,$K$4:$K$335=AW161),35)),الفرضيات!$N$2:$O$11,2,0))-BA161),0)</f>
        <v>0</v>
      </c>
      <c r="CH161" s="158" cm="1">
        <f t="array" ref="CH161">IFERROR(MAX(0,MAX(BN161,BV161,CD161)*(1+VLOOKUP(MAX(_xlfn.CHOOSECOLS(_xlfn._xlws.FILTER($I$4:$AT$335,$K$4:$K$335=AW161),35)),الفرضيات!$N$2:$O$11,2,0))-BB161),0)</f>
        <v>0</v>
      </c>
    </row>
    <row r="162" spans="9:86" ht="24.75" thickBot="1" x14ac:dyDescent="0.3">
      <c r="I162" s="10"/>
      <c r="J162" s="10"/>
      <c r="K162" s="10"/>
      <c r="L162" s="10"/>
      <c r="M162" s="10"/>
      <c r="N162" s="10"/>
      <c r="O162" s="10"/>
      <c r="P162" s="10"/>
      <c r="Q162" s="10"/>
      <c r="R162" s="10"/>
      <c r="S162" s="10"/>
      <c r="T162" s="114"/>
      <c r="U162" s="114"/>
      <c r="V162" s="114"/>
      <c r="W162" s="10"/>
      <c r="X162" s="10"/>
      <c r="Y162" s="10"/>
      <c r="Z162" s="10"/>
      <c r="AA162" s="10"/>
      <c r="AB162" s="10"/>
      <c r="AC162" s="10"/>
      <c r="AD162" s="10"/>
      <c r="AE162" s="10"/>
      <c r="AF162" s="10"/>
      <c r="AG162" s="10"/>
      <c r="AH162" s="10"/>
      <c r="AI162" s="10"/>
      <c r="AJ162" s="10"/>
      <c r="AK162" s="10"/>
      <c r="AL162" s="10"/>
      <c r="AM162" s="10"/>
      <c r="AN162" s="10"/>
      <c r="AO162" s="10"/>
      <c r="AP162" s="10"/>
      <c r="AQ162" s="111" t="str">
        <f t="shared" si="34"/>
        <v/>
      </c>
      <c r="AR162" s="114" t="str">
        <f>IF(AQ162="","",(LOOKUP(SUM(N162:O162),الفرضيات!$R$2:$R$9, الفرضيات!$S$2:$S$9)))</f>
        <v/>
      </c>
      <c r="AS162" s="114" t="str">
        <f>IF(ISBLANK(L162),"",الفرضيات!$L$2)</f>
        <v/>
      </c>
      <c r="AT162" s="10"/>
      <c r="AU162" s="142"/>
      <c r="AV162" s="10"/>
      <c r="AW162" s="10"/>
      <c r="AX162" s="10"/>
      <c r="AY162" s="10"/>
      <c r="AZ162" s="10"/>
      <c r="BA162" s="10"/>
      <c r="BB162" s="10"/>
      <c r="BC162" s="10"/>
      <c r="BD162" s="10"/>
      <c r="BE162" s="10"/>
      <c r="BF162" s="144"/>
      <c r="BG162" s="158" t="str">
        <f>IF(ISBLANK(L162),"0",T162*(R162-AG162)/الفرضيات!$H$2*(1+AR162))</f>
        <v>0</v>
      </c>
      <c r="BH162" s="158" t="str">
        <f t="shared" si="35"/>
        <v>0</v>
      </c>
      <c r="BI162" s="158" t="str">
        <f t="shared" si="36"/>
        <v>0</v>
      </c>
      <c r="BJ162" s="158" t="str">
        <f t="shared" si="37"/>
        <v>0</v>
      </c>
      <c r="BK162" s="158" t="str">
        <f t="shared" si="38"/>
        <v>0</v>
      </c>
      <c r="BL162" s="158" t="str">
        <f t="shared" si="39"/>
        <v>0</v>
      </c>
      <c r="BM162" s="158" t="str" cm="1">
        <f t="array" ref="BM162">IF(ISBLANK(AW162),"0",_xlfn.CEILING.MATH(AX162/الفرضيات!$H$3*(1+MAX(_xlfn.CHOOSECOLS(_xlfn._xlws.FILTER($I$4:$AT$335,$K$4:$K$335=AW162),36)))))</f>
        <v>0</v>
      </c>
      <c r="BN162" s="158" t="str" cm="1">
        <f t="array" ref="BN162">IF(ISBLANK(AW162),"0",_xlfn.CEILING.MATH(AY162/الفرضيات!$H$4*(1+MAX(_xlfn.CHOOSECOLS(_xlfn._xlws.FILTER($I$4:$AT$335,$K$4:$K$335=AW162),36)))))</f>
        <v>0</v>
      </c>
      <c r="BO162" s="158" t="str">
        <f>IF(ISBLANK(L162),"0",IF(S162&lt;2,"0",(U162*(R162-AG162)/الفرضيات!$H$2*(1+AR162))))</f>
        <v>0</v>
      </c>
      <c r="BP162" s="158" t="str">
        <f t="shared" si="40"/>
        <v>0</v>
      </c>
      <c r="BQ162" s="158" t="str">
        <f t="shared" si="41"/>
        <v>0</v>
      </c>
      <c r="BR162" s="158" t="str">
        <f t="shared" si="42"/>
        <v>0</v>
      </c>
      <c r="BS162" s="158" t="str">
        <f t="shared" si="43"/>
        <v>0</v>
      </c>
      <c r="BT162" s="158" t="str">
        <f t="shared" si="44"/>
        <v>0</v>
      </c>
      <c r="BU162" s="158" t="str" cm="1">
        <f t="array" ref="BU162">IF(ISBLANK(AW162),"0",IF($AZ162&lt;2,"0",_xlfn.CEILING.MATH(AX162/الفرضيات!$H$3*(1+MAX(_xlfn.CHOOSECOLS(_xlfn._xlws.FILTER($I$4:$AT$335,$K$4:$K$335=AW162),36))))))</f>
        <v>0</v>
      </c>
      <c r="BV162" s="158" t="str" cm="1">
        <f t="array" ref="BV162">IF(ISBLANK(AW162),"0",IF($AZ162&lt;2,"0",_xlfn.CEILING.MATH(AY162/الفرضيات!$H$4*(1+MAX(_xlfn.CHOOSECOLS(_xlfn._xlws.FILTER($I$4:$AT$335,$K$4:$K$335=AW162),36))))))</f>
        <v>0</v>
      </c>
      <c r="BW162" s="158" t="str">
        <f>IF(ISBLANK(L162),"0",IF(S162&lt;3,"0",(V162*(R162-AG162)/الفرضيات!$H$2*(1+AR162))))</f>
        <v>0</v>
      </c>
      <c r="BX162" s="158" t="str">
        <f t="shared" si="45"/>
        <v>0</v>
      </c>
      <c r="BY162" s="158" t="str">
        <f t="shared" si="46"/>
        <v>0</v>
      </c>
      <c r="BZ162" s="158" t="str">
        <f t="shared" si="47"/>
        <v>0</v>
      </c>
      <c r="CA162" s="158" t="str">
        <f t="shared" si="48"/>
        <v>0</v>
      </c>
      <c r="CB162" s="158" t="str">
        <f t="shared" si="49"/>
        <v>0</v>
      </c>
      <c r="CC162" s="158" t="str" cm="1">
        <f t="array" ref="CC162">IF(ISBLANK(AW162),"0",IF($AZ162&lt;3,"0",_xlfn.CEILING.MATH(AX162/الفرضيات!$H$3*(1+MAX(_xlfn.CHOOSECOLS(_xlfn._xlws.FILTER($I$4:$AT$335,$K$4:$K$335=AW162),36))))))</f>
        <v>0</v>
      </c>
      <c r="CD162" s="158" t="str" cm="1">
        <f t="array" ref="CD162">IF(ISBLANK(AW162),"0",IF($AZ162&lt;3,"0",_xlfn.CEILING.MATH(AY162/الفرضيات!$H$4*(1+MAX(_xlfn.CHOOSECOLS(_xlfn._xlws.FILTER($I$4:$AT$335,$K$4:$K$335=AW162),36))))))</f>
        <v>0</v>
      </c>
      <c r="CE162" s="158">
        <f>IFERROR(MAX(0,((BG162+BO162+BW162)*(1+AS162+AR162)+(BH162+BI162+BJ162+BL162+BP162+BQ162+BR162+BT162+BX162+BY162+BZ162+CB162)*(1+AS162))*(1+ VLOOKUP(AQ162,الفرضيات!$N$1:$O$11,2,0))-AH162),0)</f>
        <v>0</v>
      </c>
      <c r="CF162" s="158">
        <f t="shared" si="50"/>
        <v>0</v>
      </c>
      <c r="CG162" s="158" cm="1">
        <f t="array" ref="CG162">IFERROR(MAX(0,MAX(BM162,BU162,CC162)*(1+VLOOKUP(MAX(_xlfn.CHOOSECOLS(_xlfn._xlws.FILTER($I$4:$AT$335,$K$4:$K$335=AW162),35)),الفرضيات!$N$2:$O$11,2,0))-BA162),0)</f>
        <v>0</v>
      </c>
      <c r="CH162" s="158" cm="1">
        <f t="array" ref="CH162">IFERROR(MAX(0,MAX(BN162,BV162,CD162)*(1+VLOOKUP(MAX(_xlfn.CHOOSECOLS(_xlfn._xlws.FILTER($I$4:$AT$335,$K$4:$K$335=AW162),35)),الفرضيات!$N$2:$O$11,2,0))-BB162),0)</f>
        <v>0</v>
      </c>
    </row>
    <row r="163" spans="9:86" ht="24.75" thickBot="1" x14ac:dyDescent="0.3">
      <c r="I163" s="10"/>
      <c r="J163" s="10"/>
      <c r="K163" s="10"/>
      <c r="L163" s="10"/>
      <c r="M163" s="10"/>
      <c r="N163" s="10"/>
      <c r="O163" s="10"/>
      <c r="P163" s="10"/>
      <c r="Q163" s="10"/>
      <c r="R163" s="10"/>
      <c r="S163" s="10"/>
      <c r="T163" s="114"/>
      <c r="U163" s="114"/>
      <c r="V163" s="114"/>
      <c r="W163" s="10"/>
      <c r="X163" s="10"/>
      <c r="Y163" s="10"/>
      <c r="Z163" s="10"/>
      <c r="AA163" s="10"/>
      <c r="AB163" s="10"/>
      <c r="AC163" s="10"/>
      <c r="AD163" s="10"/>
      <c r="AE163" s="10"/>
      <c r="AF163" s="10"/>
      <c r="AG163" s="10"/>
      <c r="AH163" s="10"/>
      <c r="AI163" s="10"/>
      <c r="AJ163" s="10"/>
      <c r="AK163" s="10"/>
      <c r="AL163" s="10"/>
      <c r="AM163" s="10"/>
      <c r="AN163" s="10"/>
      <c r="AO163" s="10"/>
      <c r="AP163" s="10"/>
      <c r="AQ163" s="111" t="str">
        <f t="shared" si="34"/>
        <v/>
      </c>
      <c r="AR163" s="114" t="str">
        <f>IF(AQ163="","",(LOOKUP(SUM(N163:O163),الفرضيات!$R$2:$R$9, الفرضيات!$S$2:$S$9)))</f>
        <v/>
      </c>
      <c r="AS163" s="114" t="str">
        <f>IF(ISBLANK(L163),"",الفرضيات!$L$2)</f>
        <v/>
      </c>
      <c r="AT163" s="10"/>
      <c r="AU163" s="142"/>
      <c r="AV163" s="10"/>
      <c r="AW163" s="10"/>
      <c r="AX163" s="10"/>
      <c r="AY163" s="10"/>
      <c r="AZ163" s="10"/>
      <c r="BA163" s="10"/>
      <c r="BB163" s="10"/>
      <c r="BC163" s="10"/>
      <c r="BD163" s="10"/>
      <c r="BE163" s="10"/>
      <c r="BF163" s="144"/>
      <c r="BG163" s="158" t="str">
        <f>IF(ISBLANK(L163),"0",T163*(R163-AG163)/الفرضيات!$H$2*(1+AR163))</f>
        <v>0</v>
      </c>
      <c r="BH163" s="158" t="str">
        <f t="shared" si="35"/>
        <v>0</v>
      </c>
      <c r="BI163" s="158" t="str">
        <f t="shared" si="36"/>
        <v>0</v>
      </c>
      <c r="BJ163" s="158" t="str">
        <f t="shared" si="37"/>
        <v>0</v>
      </c>
      <c r="BK163" s="158" t="str">
        <f t="shared" si="38"/>
        <v>0</v>
      </c>
      <c r="BL163" s="158" t="str">
        <f t="shared" si="39"/>
        <v>0</v>
      </c>
      <c r="BM163" s="158" t="str" cm="1">
        <f t="array" ref="BM163">IF(ISBLANK(AW163),"0",_xlfn.CEILING.MATH(AX163/الفرضيات!$H$3*(1+MAX(_xlfn.CHOOSECOLS(_xlfn._xlws.FILTER($I$4:$AT$335,$K$4:$K$335=AW163),36)))))</f>
        <v>0</v>
      </c>
      <c r="BN163" s="158" t="str" cm="1">
        <f t="array" ref="BN163">IF(ISBLANK(AW163),"0",_xlfn.CEILING.MATH(AY163/الفرضيات!$H$4*(1+MAX(_xlfn.CHOOSECOLS(_xlfn._xlws.FILTER($I$4:$AT$335,$K$4:$K$335=AW163),36)))))</f>
        <v>0</v>
      </c>
      <c r="BO163" s="158" t="str">
        <f>IF(ISBLANK(L163),"0",IF(S163&lt;2,"0",(U163*(R163-AG163)/الفرضيات!$H$2*(1+AR163))))</f>
        <v>0</v>
      </c>
      <c r="BP163" s="158" t="str">
        <f t="shared" si="40"/>
        <v>0</v>
      </c>
      <c r="BQ163" s="158" t="str">
        <f t="shared" si="41"/>
        <v>0</v>
      </c>
      <c r="BR163" s="158" t="str">
        <f t="shared" si="42"/>
        <v>0</v>
      </c>
      <c r="BS163" s="158" t="str">
        <f t="shared" si="43"/>
        <v>0</v>
      </c>
      <c r="BT163" s="158" t="str">
        <f t="shared" si="44"/>
        <v>0</v>
      </c>
      <c r="BU163" s="158" t="str" cm="1">
        <f t="array" ref="BU163">IF(ISBLANK(AW163),"0",IF($AZ163&lt;2,"0",_xlfn.CEILING.MATH(AX163/الفرضيات!$H$3*(1+MAX(_xlfn.CHOOSECOLS(_xlfn._xlws.FILTER($I$4:$AT$335,$K$4:$K$335=AW163),36))))))</f>
        <v>0</v>
      </c>
      <c r="BV163" s="158" t="str" cm="1">
        <f t="array" ref="BV163">IF(ISBLANK(AW163),"0",IF($AZ163&lt;2,"0",_xlfn.CEILING.MATH(AY163/الفرضيات!$H$4*(1+MAX(_xlfn.CHOOSECOLS(_xlfn._xlws.FILTER($I$4:$AT$335,$K$4:$K$335=AW163),36))))))</f>
        <v>0</v>
      </c>
      <c r="BW163" s="158" t="str">
        <f>IF(ISBLANK(L163),"0",IF(S163&lt;3,"0",(V163*(R163-AG163)/الفرضيات!$H$2*(1+AR163))))</f>
        <v>0</v>
      </c>
      <c r="BX163" s="158" t="str">
        <f t="shared" si="45"/>
        <v>0</v>
      </c>
      <c r="BY163" s="158" t="str">
        <f t="shared" si="46"/>
        <v>0</v>
      </c>
      <c r="BZ163" s="158" t="str">
        <f t="shared" si="47"/>
        <v>0</v>
      </c>
      <c r="CA163" s="158" t="str">
        <f t="shared" si="48"/>
        <v>0</v>
      </c>
      <c r="CB163" s="158" t="str">
        <f t="shared" si="49"/>
        <v>0</v>
      </c>
      <c r="CC163" s="158" t="str" cm="1">
        <f t="array" ref="CC163">IF(ISBLANK(AW163),"0",IF($AZ163&lt;3,"0",_xlfn.CEILING.MATH(AX163/الفرضيات!$H$3*(1+MAX(_xlfn.CHOOSECOLS(_xlfn._xlws.FILTER($I$4:$AT$335,$K$4:$K$335=AW163),36))))))</f>
        <v>0</v>
      </c>
      <c r="CD163" s="158" t="str" cm="1">
        <f t="array" ref="CD163">IF(ISBLANK(AW163),"0",IF($AZ163&lt;3,"0",_xlfn.CEILING.MATH(AY163/الفرضيات!$H$4*(1+MAX(_xlfn.CHOOSECOLS(_xlfn._xlws.FILTER($I$4:$AT$335,$K$4:$K$335=AW163),36))))))</f>
        <v>0</v>
      </c>
      <c r="CE163" s="158">
        <f>IFERROR(MAX(0,((BG163+BO163+BW163)*(1+AS163+AR163)+(BH163+BI163+BJ163+BL163+BP163+BQ163+BR163+BT163+BX163+BY163+BZ163+CB163)*(1+AS163))*(1+ VLOOKUP(AQ163,الفرضيات!$N$1:$O$11,2,0))-AH163),0)</f>
        <v>0</v>
      </c>
      <c r="CF163" s="158">
        <f t="shared" si="50"/>
        <v>0</v>
      </c>
      <c r="CG163" s="158" cm="1">
        <f t="array" ref="CG163">IFERROR(MAX(0,MAX(BM163,BU163,CC163)*(1+VLOOKUP(MAX(_xlfn.CHOOSECOLS(_xlfn._xlws.FILTER($I$4:$AT$335,$K$4:$K$335=AW163),35)),الفرضيات!$N$2:$O$11,2,0))-BA163),0)</f>
        <v>0</v>
      </c>
      <c r="CH163" s="158" cm="1">
        <f t="array" ref="CH163">IFERROR(MAX(0,MAX(BN163,BV163,CD163)*(1+VLOOKUP(MAX(_xlfn.CHOOSECOLS(_xlfn._xlws.FILTER($I$4:$AT$335,$K$4:$K$335=AW163),35)),الفرضيات!$N$2:$O$11,2,0))-BB163),0)</f>
        <v>0</v>
      </c>
    </row>
    <row r="164" spans="9:86" ht="24.75" thickBot="1" x14ac:dyDescent="0.3">
      <c r="I164" s="10"/>
      <c r="J164" s="10"/>
      <c r="K164" s="10"/>
      <c r="L164" s="10"/>
      <c r="M164" s="10"/>
      <c r="N164" s="10"/>
      <c r="O164" s="10"/>
      <c r="P164" s="10"/>
      <c r="Q164" s="10"/>
      <c r="R164" s="10"/>
      <c r="S164" s="10"/>
      <c r="T164" s="114"/>
      <c r="U164" s="114"/>
      <c r="V164" s="114"/>
      <c r="W164" s="10"/>
      <c r="X164" s="10"/>
      <c r="Y164" s="10"/>
      <c r="Z164" s="10"/>
      <c r="AA164" s="10"/>
      <c r="AB164" s="10"/>
      <c r="AC164" s="10"/>
      <c r="AD164" s="10"/>
      <c r="AE164" s="10"/>
      <c r="AF164" s="10"/>
      <c r="AG164" s="10"/>
      <c r="AH164" s="10"/>
      <c r="AI164" s="10"/>
      <c r="AJ164" s="10"/>
      <c r="AK164" s="10"/>
      <c r="AL164" s="10"/>
      <c r="AM164" s="10"/>
      <c r="AN164" s="10"/>
      <c r="AO164" s="10"/>
      <c r="AP164" s="10"/>
      <c r="AQ164" s="111" t="str">
        <f t="shared" si="34"/>
        <v/>
      </c>
      <c r="AR164" s="114" t="str">
        <f>IF(AQ164="","",(LOOKUP(SUM(N164:O164),الفرضيات!$R$2:$R$9, الفرضيات!$S$2:$S$9)))</f>
        <v/>
      </c>
      <c r="AS164" s="114" t="str">
        <f>IF(ISBLANK(L164),"",الفرضيات!$L$2)</f>
        <v/>
      </c>
      <c r="AT164" s="10"/>
      <c r="AU164" s="142"/>
      <c r="AV164" s="10"/>
      <c r="AW164" s="10"/>
      <c r="AX164" s="10"/>
      <c r="AY164" s="10"/>
      <c r="AZ164" s="10"/>
      <c r="BA164" s="10"/>
      <c r="BB164" s="10"/>
      <c r="BC164" s="10"/>
      <c r="BD164" s="10"/>
      <c r="BE164" s="10"/>
      <c r="BF164" s="144"/>
      <c r="BG164" s="158" t="str">
        <f>IF(ISBLANK(L164),"0",T164*(R164-AG164)/الفرضيات!$H$2*(1+AR164))</f>
        <v>0</v>
      </c>
      <c r="BH164" s="158" t="str">
        <f t="shared" si="35"/>
        <v>0</v>
      </c>
      <c r="BI164" s="158" t="str">
        <f t="shared" si="36"/>
        <v>0</v>
      </c>
      <c r="BJ164" s="158" t="str">
        <f t="shared" si="37"/>
        <v>0</v>
      </c>
      <c r="BK164" s="158" t="str">
        <f t="shared" si="38"/>
        <v>0</v>
      </c>
      <c r="BL164" s="158" t="str">
        <f t="shared" si="39"/>
        <v>0</v>
      </c>
      <c r="BM164" s="158" t="str" cm="1">
        <f t="array" ref="BM164">IF(ISBLANK(AW164),"0",_xlfn.CEILING.MATH(AX164/الفرضيات!$H$3*(1+MAX(_xlfn.CHOOSECOLS(_xlfn._xlws.FILTER($I$4:$AT$335,$K$4:$K$335=AW164),36)))))</f>
        <v>0</v>
      </c>
      <c r="BN164" s="158" t="str" cm="1">
        <f t="array" ref="BN164">IF(ISBLANK(AW164),"0",_xlfn.CEILING.MATH(AY164/الفرضيات!$H$4*(1+MAX(_xlfn.CHOOSECOLS(_xlfn._xlws.FILTER($I$4:$AT$335,$K$4:$K$335=AW164),36)))))</f>
        <v>0</v>
      </c>
      <c r="BO164" s="158" t="str">
        <f>IF(ISBLANK(L164),"0",IF(S164&lt;2,"0",(U164*(R164-AG164)/الفرضيات!$H$2*(1+AR164))))</f>
        <v>0</v>
      </c>
      <c r="BP164" s="158" t="str">
        <f t="shared" si="40"/>
        <v>0</v>
      </c>
      <c r="BQ164" s="158" t="str">
        <f t="shared" si="41"/>
        <v>0</v>
      </c>
      <c r="BR164" s="158" t="str">
        <f t="shared" si="42"/>
        <v>0</v>
      </c>
      <c r="BS164" s="158" t="str">
        <f t="shared" si="43"/>
        <v>0</v>
      </c>
      <c r="BT164" s="158" t="str">
        <f t="shared" si="44"/>
        <v>0</v>
      </c>
      <c r="BU164" s="158" t="str" cm="1">
        <f t="array" ref="BU164">IF(ISBLANK(AW164),"0",IF($AZ164&lt;2,"0",_xlfn.CEILING.MATH(AX164/الفرضيات!$H$3*(1+MAX(_xlfn.CHOOSECOLS(_xlfn._xlws.FILTER($I$4:$AT$335,$K$4:$K$335=AW164),36))))))</f>
        <v>0</v>
      </c>
      <c r="BV164" s="158" t="str" cm="1">
        <f t="array" ref="BV164">IF(ISBLANK(AW164),"0",IF($AZ164&lt;2,"0",_xlfn.CEILING.MATH(AY164/الفرضيات!$H$4*(1+MAX(_xlfn.CHOOSECOLS(_xlfn._xlws.FILTER($I$4:$AT$335,$K$4:$K$335=AW164),36))))))</f>
        <v>0</v>
      </c>
      <c r="BW164" s="158" t="str">
        <f>IF(ISBLANK(L164),"0",IF(S164&lt;3,"0",(V164*(R164-AG164)/الفرضيات!$H$2*(1+AR164))))</f>
        <v>0</v>
      </c>
      <c r="BX164" s="158" t="str">
        <f t="shared" si="45"/>
        <v>0</v>
      </c>
      <c r="BY164" s="158" t="str">
        <f t="shared" si="46"/>
        <v>0</v>
      </c>
      <c r="BZ164" s="158" t="str">
        <f t="shared" si="47"/>
        <v>0</v>
      </c>
      <c r="CA164" s="158" t="str">
        <f t="shared" si="48"/>
        <v>0</v>
      </c>
      <c r="CB164" s="158" t="str">
        <f t="shared" si="49"/>
        <v>0</v>
      </c>
      <c r="CC164" s="158" t="str" cm="1">
        <f t="array" ref="CC164">IF(ISBLANK(AW164),"0",IF($AZ164&lt;3,"0",_xlfn.CEILING.MATH(AX164/الفرضيات!$H$3*(1+MAX(_xlfn.CHOOSECOLS(_xlfn._xlws.FILTER($I$4:$AT$335,$K$4:$K$335=AW164),36))))))</f>
        <v>0</v>
      </c>
      <c r="CD164" s="158" t="str" cm="1">
        <f t="array" ref="CD164">IF(ISBLANK(AW164),"0",IF($AZ164&lt;3,"0",_xlfn.CEILING.MATH(AY164/الفرضيات!$H$4*(1+MAX(_xlfn.CHOOSECOLS(_xlfn._xlws.FILTER($I$4:$AT$335,$K$4:$K$335=AW164),36))))))</f>
        <v>0</v>
      </c>
      <c r="CE164" s="158">
        <f>IFERROR(MAX(0,((BG164+BO164+BW164)*(1+AS164+AR164)+(BH164+BI164+BJ164+BL164+BP164+BQ164+BR164+BT164+BX164+BY164+BZ164+CB164)*(1+AS164))*(1+ VLOOKUP(AQ164,الفرضيات!$N$1:$O$11,2,0))-AH164),0)</f>
        <v>0</v>
      </c>
      <c r="CF164" s="158">
        <f t="shared" si="50"/>
        <v>0</v>
      </c>
      <c r="CG164" s="158" cm="1">
        <f t="array" ref="CG164">IFERROR(MAX(0,MAX(BM164,BU164,CC164)*(1+VLOOKUP(MAX(_xlfn.CHOOSECOLS(_xlfn._xlws.FILTER($I$4:$AT$335,$K$4:$K$335=AW164),35)),الفرضيات!$N$2:$O$11,2,0))-BA164),0)</f>
        <v>0</v>
      </c>
      <c r="CH164" s="158" cm="1">
        <f t="array" ref="CH164">IFERROR(MAX(0,MAX(BN164,BV164,CD164)*(1+VLOOKUP(MAX(_xlfn.CHOOSECOLS(_xlfn._xlws.FILTER($I$4:$AT$335,$K$4:$K$335=AW164),35)),الفرضيات!$N$2:$O$11,2,0))-BB164),0)</f>
        <v>0</v>
      </c>
    </row>
    <row r="165" spans="9:86" ht="24.75" thickBot="1" x14ac:dyDescent="0.3">
      <c r="I165" s="10"/>
      <c r="J165" s="10"/>
      <c r="K165" s="10"/>
      <c r="L165" s="10"/>
      <c r="M165" s="10"/>
      <c r="N165" s="10"/>
      <c r="O165" s="10"/>
      <c r="P165" s="10"/>
      <c r="Q165" s="10"/>
      <c r="R165" s="10"/>
      <c r="S165" s="10"/>
      <c r="T165" s="114"/>
      <c r="U165" s="114"/>
      <c r="V165" s="114"/>
      <c r="W165" s="10"/>
      <c r="X165" s="10"/>
      <c r="Y165" s="10"/>
      <c r="Z165" s="10"/>
      <c r="AA165" s="10"/>
      <c r="AB165" s="10"/>
      <c r="AC165" s="10"/>
      <c r="AD165" s="10"/>
      <c r="AE165" s="10"/>
      <c r="AF165" s="10"/>
      <c r="AG165" s="10"/>
      <c r="AH165" s="10"/>
      <c r="AI165" s="10"/>
      <c r="AJ165" s="10"/>
      <c r="AK165" s="10"/>
      <c r="AL165" s="10"/>
      <c r="AM165" s="10"/>
      <c r="AN165" s="10"/>
      <c r="AO165" s="10"/>
      <c r="AP165" s="10"/>
      <c r="AQ165" s="111" t="str">
        <f t="shared" si="34"/>
        <v/>
      </c>
      <c r="AR165" s="114" t="str">
        <f>IF(AQ165="","",(LOOKUP(SUM(N165:O165),الفرضيات!$R$2:$R$9, الفرضيات!$S$2:$S$9)))</f>
        <v/>
      </c>
      <c r="AS165" s="114" t="str">
        <f>IF(ISBLANK(L165),"",الفرضيات!$L$2)</f>
        <v/>
      </c>
      <c r="AT165" s="10"/>
      <c r="AU165" s="142"/>
      <c r="AV165" s="10"/>
      <c r="AW165" s="10"/>
      <c r="AX165" s="10"/>
      <c r="AY165" s="10"/>
      <c r="AZ165" s="10"/>
      <c r="BA165" s="10"/>
      <c r="BB165" s="10"/>
      <c r="BC165" s="10"/>
      <c r="BD165" s="10"/>
      <c r="BE165" s="10"/>
      <c r="BF165" s="144"/>
      <c r="BG165" s="158" t="str">
        <f>IF(ISBLANK(L165),"0",T165*(R165-AG165)/الفرضيات!$H$2*(1+AR165))</f>
        <v>0</v>
      </c>
      <c r="BH165" s="158" t="str">
        <f t="shared" si="35"/>
        <v>0</v>
      </c>
      <c r="BI165" s="158" t="str">
        <f t="shared" si="36"/>
        <v>0</v>
      </c>
      <c r="BJ165" s="158" t="str">
        <f t="shared" si="37"/>
        <v>0</v>
      </c>
      <c r="BK165" s="158" t="str">
        <f t="shared" si="38"/>
        <v>0</v>
      </c>
      <c r="BL165" s="158" t="str">
        <f t="shared" si="39"/>
        <v>0</v>
      </c>
      <c r="BM165" s="158" t="str" cm="1">
        <f t="array" ref="BM165">IF(ISBLANK(AW165),"0",_xlfn.CEILING.MATH(AX165/الفرضيات!$H$3*(1+MAX(_xlfn.CHOOSECOLS(_xlfn._xlws.FILTER($I$4:$AT$335,$K$4:$K$335=AW165),36)))))</f>
        <v>0</v>
      </c>
      <c r="BN165" s="158" t="str" cm="1">
        <f t="array" ref="BN165">IF(ISBLANK(AW165),"0",_xlfn.CEILING.MATH(AY165/الفرضيات!$H$4*(1+MAX(_xlfn.CHOOSECOLS(_xlfn._xlws.FILTER($I$4:$AT$335,$K$4:$K$335=AW165),36)))))</f>
        <v>0</v>
      </c>
      <c r="BO165" s="158" t="str">
        <f>IF(ISBLANK(L165),"0",IF(S165&lt;2,"0",(U165*(R165-AG165)/الفرضيات!$H$2*(1+AR165))))</f>
        <v>0</v>
      </c>
      <c r="BP165" s="158" t="str">
        <f t="shared" si="40"/>
        <v>0</v>
      </c>
      <c r="BQ165" s="158" t="str">
        <f t="shared" si="41"/>
        <v>0</v>
      </c>
      <c r="BR165" s="158" t="str">
        <f t="shared" si="42"/>
        <v>0</v>
      </c>
      <c r="BS165" s="158" t="str">
        <f t="shared" si="43"/>
        <v>0</v>
      </c>
      <c r="BT165" s="158" t="str">
        <f t="shared" si="44"/>
        <v>0</v>
      </c>
      <c r="BU165" s="158" t="str" cm="1">
        <f t="array" ref="BU165">IF(ISBLANK(AW165),"0",IF($AZ165&lt;2,"0",_xlfn.CEILING.MATH(AX165/الفرضيات!$H$3*(1+MAX(_xlfn.CHOOSECOLS(_xlfn._xlws.FILTER($I$4:$AT$335,$K$4:$K$335=AW165),36))))))</f>
        <v>0</v>
      </c>
      <c r="BV165" s="158" t="str" cm="1">
        <f t="array" ref="BV165">IF(ISBLANK(AW165),"0",IF($AZ165&lt;2,"0",_xlfn.CEILING.MATH(AY165/الفرضيات!$H$4*(1+MAX(_xlfn.CHOOSECOLS(_xlfn._xlws.FILTER($I$4:$AT$335,$K$4:$K$335=AW165),36))))))</f>
        <v>0</v>
      </c>
      <c r="BW165" s="158" t="str">
        <f>IF(ISBLANK(L165),"0",IF(S165&lt;3,"0",(V165*(R165-AG165)/الفرضيات!$H$2*(1+AR165))))</f>
        <v>0</v>
      </c>
      <c r="BX165" s="158" t="str">
        <f t="shared" si="45"/>
        <v>0</v>
      </c>
      <c r="BY165" s="158" t="str">
        <f t="shared" si="46"/>
        <v>0</v>
      </c>
      <c r="BZ165" s="158" t="str">
        <f t="shared" si="47"/>
        <v>0</v>
      </c>
      <c r="CA165" s="158" t="str">
        <f t="shared" si="48"/>
        <v>0</v>
      </c>
      <c r="CB165" s="158" t="str">
        <f t="shared" si="49"/>
        <v>0</v>
      </c>
      <c r="CC165" s="158" t="str" cm="1">
        <f t="array" ref="CC165">IF(ISBLANK(AW165),"0",IF($AZ165&lt;3,"0",_xlfn.CEILING.MATH(AX165/الفرضيات!$H$3*(1+MAX(_xlfn.CHOOSECOLS(_xlfn._xlws.FILTER($I$4:$AT$335,$K$4:$K$335=AW165),36))))))</f>
        <v>0</v>
      </c>
      <c r="CD165" s="158" t="str" cm="1">
        <f t="array" ref="CD165">IF(ISBLANK(AW165),"0",IF($AZ165&lt;3,"0",_xlfn.CEILING.MATH(AY165/الفرضيات!$H$4*(1+MAX(_xlfn.CHOOSECOLS(_xlfn._xlws.FILTER($I$4:$AT$335,$K$4:$K$335=AW165),36))))))</f>
        <v>0</v>
      </c>
      <c r="CE165" s="158">
        <f>IFERROR(MAX(0,((BG165+BO165+BW165)*(1+AS165+AR165)+(BH165+BI165+BJ165+BL165+BP165+BQ165+BR165+BT165+BX165+BY165+BZ165+CB165)*(1+AS165))*(1+ VLOOKUP(AQ165,الفرضيات!$N$1:$O$11,2,0))-AH165),0)</f>
        <v>0</v>
      </c>
      <c r="CF165" s="158">
        <f t="shared" si="50"/>
        <v>0</v>
      </c>
      <c r="CG165" s="158" cm="1">
        <f t="array" ref="CG165">IFERROR(MAX(0,MAX(BM165,BU165,CC165)*(1+VLOOKUP(MAX(_xlfn.CHOOSECOLS(_xlfn._xlws.FILTER($I$4:$AT$335,$K$4:$K$335=AW165),35)),الفرضيات!$N$2:$O$11,2,0))-BA165),0)</f>
        <v>0</v>
      </c>
      <c r="CH165" s="158" cm="1">
        <f t="array" ref="CH165">IFERROR(MAX(0,MAX(BN165,BV165,CD165)*(1+VLOOKUP(MAX(_xlfn.CHOOSECOLS(_xlfn._xlws.FILTER($I$4:$AT$335,$K$4:$K$335=AW165),35)),الفرضيات!$N$2:$O$11,2,0))-BB165),0)</f>
        <v>0</v>
      </c>
    </row>
    <row r="166" spans="9:86" ht="24.75" thickBot="1" x14ac:dyDescent="0.3">
      <c r="I166" s="10"/>
      <c r="J166" s="10"/>
      <c r="K166" s="10"/>
      <c r="L166" s="10"/>
      <c r="M166" s="10"/>
      <c r="N166" s="10"/>
      <c r="O166" s="10"/>
      <c r="P166" s="10"/>
      <c r="Q166" s="10"/>
      <c r="R166" s="10"/>
      <c r="S166" s="10"/>
      <c r="T166" s="114"/>
      <c r="U166" s="114"/>
      <c r="V166" s="114"/>
      <c r="W166" s="10"/>
      <c r="X166" s="10"/>
      <c r="Y166" s="10"/>
      <c r="Z166" s="10"/>
      <c r="AA166" s="10"/>
      <c r="AB166" s="10"/>
      <c r="AC166" s="10"/>
      <c r="AD166" s="10"/>
      <c r="AE166" s="10"/>
      <c r="AF166" s="10"/>
      <c r="AG166" s="10"/>
      <c r="AH166" s="10"/>
      <c r="AI166" s="10"/>
      <c r="AJ166" s="10"/>
      <c r="AK166" s="10"/>
      <c r="AL166" s="10"/>
      <c r="AM166" s="10"/>
      <c r="AN166" s="10"/>
      <c r="AO166" s="10"/>
      <c r="AP166" s="10"/>
      <c r="AQ166" s="111" t="str">
        <f t="shared" si="34"/>
        <v/>
      </c>
      <c r="AR166" s="114" t="str">
        <f>IF(AQ166="","",(LOOKUP(SUM(N166:O166),الفرضيات!$R$2:$R$9, الفرضيات!$S$2:$S$9)))</f>
        <v/>
      </c>
      <c r="AS166" s="114" t="str">
        <f>IF(ISBLANK(L166),"",الفرضيات!$L$2)</f>
        <v/>
      </c>
      <c r="AT166" s="10"/>
      <c r="AU166" s="142"/>
      <c r="AV166" s="10"/>
      <c r="AW166" s="10"/>
      <c r="AX166" s="10"/>
      <c r="AY166" s="10"/>
      <c r="AZ166" s="10"/>
      <c r="BA166" s="10"/>
      <c r="BB166" s="10"/>
      <c r="BC166" s="10"/>
      <c r="BD166" s="10"/>
      <c r="BE166" s="10"/>
      <c r="BF166" s="144"/>
      <c r="BG166" s="158" t="str">
        <f>IF(ISBLANK(L166),"0",T166*(R166-AG166)/الفرضيات!$H$2*(1+AR166))</f>
        <v>0</v>
      </c>
      <c r="BH166" s="158" t="str">
        <f t="shared" si="35"/>
        <v>0</v>
      </c>
      <c r="BI166" s="158" t="str">
        <f t="shared" si="36"/>
        <v>0</v>
      </c>
      <c r="BJ166" s="158" t="str">
        <f t="shared" si="37"/>
        <v>0</v>
      </c>
      <c r="BK166" s="158" t="str">
        <f t="shared" si="38"/>
        <v>0</v>
      </c>
      <c r="BL166" s="158" t="str">
        <f t="shared" si="39"/>
        <v>0</v>
      </c>
      <c r="BM166" s="158" t="str" cm="1">
        <f t="array" ref="BM166">IF(ISBLANK(AW166),"0",_xlfn.CEILING.MATH(AX166/الفرضيات!$H$3*(1+MAX(_xlfn.CHOOSECOLS(_xlfn._xlws.FILTER($I$4:$AT$335,$K$4:$K$335=AW166),36)))))</f>
        <v>0</v>
      </c>
      <c r="BN166" s="158" t="str" cm="1">
        <f t="array" ref="BN166">IF(ISBLANK(AW166),"0",_xlfn.CEILING.MATH(AY166/الفرضيات!$H$4*(1+MAX(_xlfn.CHOOSECOLS(_xlfn._xlws.FILTER($I$4:$AT$335,$K$4:$K$335=AW166),36)))))</f>
        <v>0</v>
      </c>
      <c r="BO166" s="158" t="str">
        <f>IF(ISBLANK(L166),"0",IF(S166&lt;2,"0",(U166*(R166-AG166)/الفرضيات!$H$2*(1+AR166))))</f>
        <v>0</v>
      </c>
      <c r="BP166" s="158" t="str">
        <f t="shared" si="40"/>
        <v>0</v>
      </c>
      <c r="BQ166" s="158" t="str">
        <f t="shared" si="41"/>
        <v>0</v>
      </c>
      <c r="BR166" s="158" t="str">
        <f t="shared" si="42"/>
        <v>0</v>
      </c>
      <c r="BS166" s="158" t="str">
        <f t="shared" si="43"/>
        <v>0</v>
      </c>
      <c r="BT166" s="158" t="str">
        <f t="shared" si="44"/>
        <v>0</v>
      </c>
      <c r="BU166" s="158" t="str" cm="1">
        <f t="array" ref="BU166">IF(ISBLANK(AW166),"0",IF($AZ166&lt;2,"0",_xlfn.CEILING.MATH(AX166/الفرضيات!$H$3*(1+MAX(_xlfn.CHOOSECOLS(_xlfn._xlws.FILTER($I$4:$AT$335,$K$4:$K$335=AW166),36))))))</f>
        <v>0</v>
      </c>
      <c r="BV166" s="158" t="str" cm="1">
        <f t="array" ref="BV166">IF(ISBLANK(AW166),"0",IF($AZ166&lt;2,"0",_xlfn.CEILING.MATH(AY166/الفرضيات!$H$4*(1+MAX(_xlfn.CHOOSECOLS(_xlfn._xlws.FILTER($I$4:$AT$335,$K$4:$K$335=AW166),36))))))</f>
        <v>0</v>
      </c>
      <c r="BW166" s="158" t="str">
        <f>IF(ISBLANK(L166),"0",IF(S166&lt;3,"0",(V166*(R166-AG166)/الفرضيات!$H$2*(1+AR166))))</f>
        <v>0</v>
      </c>
      <c r="BX166" s="158" t="str">
        <f t="shared" si="45"/>
        <v>0</v>
      </c>
      <c r="BY166" s="158" t="str">
        <f t="shared" si="46"/>
        <v>0</v>
      </c>
      <c r="BZ166" s="158" t="str">
        <f t="shared" si="47"/>
        <v>0</v>
      </c>
      <c r="CA166" s="158" t="str">
        <f t="shared" si="48"/>
        <v>0</v>
      </c>
      <c r="CB166" s="158" t="str">
        <f t="shared" si="49"/>
        <v>0</v>
      </c>
      <c r="CC166" s="158" t="str" cm="1">
        <f t="array" ref="CC166">IF(ISBLANK(AW166),"0",IF($AZ166&lt;3,"0",_xlfn.CEILING.MATH(AX166/الفرضيات!$H$3*(1+MAX(_xlfn.CHOOSECOLS(_xlfn._xlws.FILTER($I$4:$AT$335,$K$4:$K$335=AW166),36))))))</f>
        <v>0</v>
      </c>
      <c r="CD166" s="158" t="str" cm="1">
        <f t="array" ref="CD166">IF(ISBLANK(AW166),"0",IF($AZ166&lt;3,"0",_xlfn.CEILING.MATH(AY166/الفرضيات!$H$4*(1+MAX(_xlfn.CHOOSECOLS(_xlfn._xlws.FILTER($I$4:$AT$335,$K$4:$K$335=AW166),36))))))</f>
        <v>0</v>
      </c>
      <c r="CE166" s="158">
        <f>IFERROR(MAX(0,((BG166+BO166+BW166)*(1+AS166+AR166)+(BH166+BI166+BJ166+BL166+BP166+BQ166+BR166+BT166+BX166+BY166+BZ166+CB166)*(1+AS166))*(1+ VLOOKUP(AQ166,الفرضيات!$N$1:$O$11,2,0))-AH166),0)</f>
        <v>0</v>
      </c>
      <c r="CF166" s="158">
        <f t="shared" si="50"/>
        <v>0</v>
      </c>
      <c r="CG166" s="158" cm="1">
        <f t="array" ref="CG166">IFERROR(MAX(0,MAX(BM166,BU166,CC166)*(1+VLOOKUP(MAX(_xlfn.CHOOSECOLS(_xlfn._xlws.FILTER($I$4:$AT$335,$K$4:$K$335=AW166),35)),الفرضيات!$N$2:$O$11,2,0))-BA166),0)</f>
        <v>0</v>
      </c>
      <c r="CH166" s="158" cm="1">
        <f t="array" ref="CH166">IFERROR(MAX(0,MAX(BN166,BV166,CD166)*(1+VLOOKUP(MAX(_xlfn.CHOOSECOLS(_xlfn._xlws.FILTER($I$4:$AT$335,$K$4:$K$335=AW166),35)),الفرضيات!$N$2:$O$11,2,0))-BB166),0)</f>
        <v>0</v>
      </c>
    </row>
    <row r="167" spans="9:86" ht="24.75" thickBot="1" x14ac:dyDescent="0.3">
      <c r="I167" s="10"/>
      <c r="J167" s="10"/>
      <c r="K167" s="10"/>
      <c r="L167" s="10"/>
      <c r="M167" s="10"/>
      <c r="N167" s="10"/>
      <c r="O167" s="10"/>
      <c r="P167" s="10"/>
      <c r="Q167" s="10"/>
      <c r="R167" s="10"/>
      <c r="S167" s="10"/>
      <c r="T167" s="114"/>
      <c r="U167" s="114"/>
      <c r="V167" s="114"/>
      <c r="W167" s="10"/>
      <c r="X167" s="10"/>
      <c r="Y167" s="10"/>
      <c r="Z167" s="10"/>
      <c r="AA167" s="10"/>
      <c r="AB167" s="10"/>
      <c r="AC167" s="10"/>
      <c r="AD167" s="10"/>
      <c r="AE167" s="10"/>
      <c r="AF167" s="10"/>
      <c r="AG167" s="10"/>
      <c r="AH167" s="10"/>
      <c r="AI167" s="10"/>
      <c r="AJ167" s="10"/>
      <c r="AK167" s="10"/>
      <c r="AL167" s="10"/>
      <c r="AM167" s="10"/>
      <c r="AN167" s="10"/>
      <c r="AO167" s="10"/>
      <c r="AP167" s="10"/>
      <c r="AQ167" s="111" t="str">
        <f t="shared" si="34"/>
        <v/>
      </c>
      <c r="AR167" s="114" t="str">
        <f>IF(AQ167="","",(LOOKUP(SUM(N167:O167),الفرضيات!$R$2:$R$9, الفرضيات!$S$2:$S$9)))</f>
        <v/>
      </c>
      <c r="AS167" s="114" t="str">
        <f>IF(ISBLANK(L167),"",الفرضيات!$L$2)</f>
        <v/>
      </c>
      <c r="AT167" s="10"/>
      <c r="AU167" s="142"/>
      <c r="AV167" s="10"/>
      <c r="AW167" s="10"/>
      <c r="AX167" s="10"/>
      <c r="AY167" s="10"/>
      <c r="AZ167" s="10"/>
      <c r="BA167" s="10"/>
      <c r="BB167" s="10"/>
      <c r="BC167" s="10"/>
      <c r="BD167" s="10"/>
      <c r="BE167" s="10"/>
      <c r="BF167" s="144"/>
      <c r="BG167" s="158" t="str">
        <f>IF(ISBLANK(L167),"0",T167*(R167-AG167)/الفرضيات!$H$2*(1+AR167))</f>
        <v>0</v>
      </c>
      <c r="BH167" s="158" t="str">
        <f t="shared" si="35"/>
        <v>0</v>
      </c>
      <c r="BI167" s="158" t="str">
        <f t="shared" si="36"/>
        <v>0</v>
      </c>
      <c r="BJ167" s="158" t="str">
        <f t="shared" si="37"/>
        <v>0</v>
      </c>
      <c r="BK167" s="158" t="str">
        <f t="shared" si="38"/>
        <v>0</v>
      </c>
      <c r="BL167" s="158" t="str">
        <f t="shared" si="39"/>
        <v>0</v>
      </c>
      <c r="BM167" s="158" t="str" cm="1">
        <f t="array" ref="BM167">IF(ISBLANK(AW167),"0",_xlfn.CEILING.MATH(AX167/الفرضيات!$H$3*(1+MAX(_xlfn.CHOOSECOLS(_xlfn._xlws.FILTER($I$4:$AT$335,$K$4:$K$335=AW167),36)))))</f>
        <v>0</v>
      </c>
      <c r="BN167" s="158" t="str" cm="1">
        <f t="array" ref="BN167">IF(ISBLANK(AW167),"0",_xlfn.CEILING.MATH(AY167/الفرضيات!$H$4*(1+MAX(_xlfn.CHOOSECOLS(_xlfn._xlws.FILTER($I$4:$AT$335,$K$4:$K$335=AW167),36)))))</f>
        <v>0</v>
      </c>
      <c r="BO167" s="158" t="str">
        <f>IF(ISBLANK(L167),"0",IF(S167&lt;2,"0",(U167*(R167-AG167)/الفرضيات!$H$2*(1+AR167))))</f>
        <v>0</v>
      </c>
      <c r="BP167" s="158" t="str">
        <f t="shared" si="40"/>
        <v>0</v>
      </c>
      <c r="BQ167" s="158" t="str">
        <f t="shared" si="41"/>
        <v>0</v>
      </c>
      <c r="BR167" s="158" t="str">
        <f t="shared" si="42"/>
        <v>0</v>
      </c>
      <c r="BS167" s="158" t="str">
        <f t="shared" si="43"/>
        <v>0</v>
      </c>
      <c r="BT167" s="158" t="str">
        <f t="shared" si="44"/>
        <v>0</v>
      </c>
      <c r="BU167" s="158" t="str" cm="1">
        <f t="array" ref="BU167">IF(ISBLANK(AW167),"0",IF($AZ167&lt;2,"0",_xlfn.CEILING.MATH(AX167/الفرضيات!$H$3*(1+MAX(_xlfn.CHOOSECOLS(_xlfn._xlws.FILTER($I$4:$AT$335,$K$4:$K$335=AW167),36))))))</f>
        <v>0</v>
      </c>
      <c r="BV167" s="158" t="str" cm="1">
        <f t="array" ref="BV167">IF(ISBLANK(AW167),"0",IF($AZ167&lt;2,"0",_xlfn.CEILING.MATH(AY167/الفرضيات!$H$4*(1+MAX(_xlfn.CHOOSECOLS(_xlfn._xlws.FILTER($I$4:$AT$335,$K$4:$K$335=AW167),36))))))</f>
        <v>0</v>
      </c>
      <c r="BW167" s="158" t="str">
        <f>IF(ISBLANK(L167),"0",IF(S167&lt;3,"0",(V167*(R167-AG167)/الفرضيات!$H$2*(1+AR167))))</f>
        <v>0</v>
      </c>
      <c r="BX167" s="158" t="str">
        <f t="shared" si="45"/>
        <v>0</v>
      </c>
      <c r="BY167" s="158" t="str">
        <f t="shared" si="46"/>
        <v>0</v>
      </c>
      <c r="BZ167" s="158" t="str">
        <f t="shared" si="47"/>
        <v>0</v>
      </c>
      <c r="CA167" s="158" t="str">
        <f t="shared" si="48"/>
        <v>0</v>
      </c>
      <c r="CB167" s="158" t="str">
        <f t="shared" si="49"/>
        <v>0</v>
      </c>
      <c r="CC167" s="158" t="str" cm="1">
        <f t="array" ref="CC167">IF(ISBLANK(AW167),"0",IF($AZ167&lt;3,"0",_xlfn.CEILING.MATH(AX167/الفرضيات!$H$3*(1+MAX(_xlfn.CHOOSECOLS(_xlfn._xlws.FILTER($I$4:$AT$335,$K$4:$K$335=AW167),36))))))</f>
        <v>0</v>
      </c>
      <c r="CD167" s="158" t="str" cm="1">
        <f t="array" ref="CD167">IF(ISBLANK(AW167),"0",IF($AZ167&lt;3,"0",_xlfn.CEILING.MATH(AY167/الفرضيات!$H$4*(1+MAX(_xlfn.CHOOSECOLS(_xlfn._xlws.FILTER($I$4:$AT$335,$K$4:$K$335=AW167),36))))))</f>
        <v>0</v>
      </c>
      <c r="CE167" s="158">
        <f>IFERROR(MAX(0,((BG167+BO167+BW167)*(1+AS167+AR167)+(BH167+BI167+BJ167+BL167+BP167+BQ167+BR167+BT167+BX167+BY167+BZ167+CB167)*(1+AS167))*(1+ VLOOKUP(AQ167,الفرضيات!$N$1:$O$11,2,0))-AH167),0)</f>
        <v>0</v>
      </c>
      <c r="CF167" s="158">
        <f t="shared" si="50"/>
        <v>0</v>
      </c>
      <c r="CG167" s="158" cm="1">
        <f t="array" ref="CG167">IFERROR(MAX(0,MAX(BM167,BU167,CC167)*(1+VLOOKUP(MAX(_xlfn.CHOOSECOLS(_xlfn._xlws.FILTER($I$4:$AT$335,$K$4:$K$335=AW167),35)),الفرضيات!$N$2:$O$11,2,0))-BA167),0)</f>
        <v>0</v>
      </c>
      <c r="CH167" s="158" cm="1">
        <f t="array" ref="CH167">IFERROR(MAX(0,MAX(BN167,BV167,CD167)*(1+VLOOKUP(MAX(_xlfn.CHOOSECOLS(_xlfn._xlws.FILTER($I$4:$AT$335,$K$4:$K$335=AW167),35)),الفرضيات!$N$2:$O$11,2,0))-BB167),0)</f>
        <v>0</v>
      </c>
    </row>
    <row r="168" spans="9:86" ht="24.75" thickBot="1" x14ac:dyDescent="0.3">
      <c r="I168" s="10"/>
      <c r="J168" s="10"/>
      <c r="K168" s="10"/>
      <c r="L168" s="10"/>
      <c r="M168" s="10"/>
      <c r="N168" s="10"/>
      <c r="O168" s="10"/>
      <c r="P168" s="10"/>
      <c r="Q168" s="10"/>
      <c r="R168" s="10"/>
      <c r="S168" s="10"/>
      <c r="T168" s="114"/>
      <c r="U168" s="114"/>
      <c r="V168" s="114"/>
      <c r="W168" s="10"/>
      <c r="X168" s="10"/>
      <c r="Y168" s="10"/>
      <c r="Z168" s="10"/>
      <c r="AA168" s="10"/>
      <c r="AB168" s="10"/>
      <c r="AC168" s="10"/>
      <c r="AD168" s="10"/>
      <c r="AE168" s="10"/>
      <c r="AF168" s="10"/>
      <c r="AG168" s="10"/>
      <c r="AH168" s="10"/>
      <c r="AI168" s="10"/>
      <c r="AJ168" s="10"/>
      <c r="AK168" s="10"/>
      <c r="AL168" s="10"/>
      <c r="AM168" s="10"/>
      <c r="AN168" s="10"/>
      <c r="AO168" s="10"/>
      <c r="AP168" s="10"/>
      <c r="AQ168" s="111" t="str">
        <f t="shared" si="34"/>
        <v/>
      </c>
      <c r="AR168" s="114" t="str">
        <f>IF(AQ168="","",(LOOKUP(SUM(N168:O168),الفرضيات!$R$2:$R$9, الفرضيات!$S$2:$S$9)))</f>
        <v/>
      </c>
      <c r="AS168" s="114" t="str">
        <f>IF(ISBLANK(L168),"",الفرضيات!$L$2)</f>
        <v/>
      </c>
      <c r="AT168" s="10"/>
      <c r="AU168" s="142"/>
      <c r="AV168" s="10"/>
      <c r="AW168" s="10"/>
      <c r="AX168" s="10"/>
      <c r="AY168" s="10"/>
      <c r="AZ168" s="10"/>
      <c r="BA168" s="10"/>
      <c r="BB168" s="10"/>
      <c r="BC168" s="10"/>
      <c r="BD168" s="10"/>
      <c r="BE168" s="10"/>
      <c r="BF168" s="144"/>
      <c r="BG168" s="158" t="str">
        <f>IF(ISBLANK(L168),"0",T168*(R168-AG168)/الفرضيات!$H$2*(1+AR168))</f>
        <v>0</v>
      </c>
      <c r="BH168" s="158" t="str">
        <f t="shared" si="35"/>
        <v>0</v>
      </c>
      <c r="BI168" s="158" t="str">
        <f t="shared" si="36"/>
        <v>0</v>
      </c>
      <c r="BJ168" s="158" t="str">
        <f t="shared" si="37"/>
        <v>0</v>
      </c>
      <c r="BK168" s="158" t="str">
        <f t="shared" si="38"/>
        <v>0</v>
      </c>
      <c r="BL168" s="158" t="str">
        <f t="shared" si="39"/>
        <v>0</v>
      </c>
      <c r="BM168" s="158" t="str" cm="1">
        <f t="array" ref="BM168">IF(ISBLANK(AW168),"0",_xlfn.CEILING.MATH(AX168/الفرضيات!$H$3*(1+MAX(_xlfn.CHOOSECOLS(_xlfn._xlws.FILTER($I$4:$AT$335,$K$4:$K$335=AW168),36)))))</f>
        <v>0</v>
      </c>
      <c r="BN168" s="158" t="str" cm="1">
        <f t="array" ref="BN168">IF(ISBLANK(AW168),"0",_xlfn.CEILING.MATH(AY168/الفرضيات!$H$4*(1+MAX(_xlfn.CHOOSECOLS(_xlfn._xlws.FILTER($I$4:$AT$335,$K$4:$K$335=AW168),36)))))</f>
        <v>0</v>
      </c>
      <c r="BO168" s="158" t="str">
        <f>IF(ISBLANK(L168),"0",IF(S168&lt;2,"0",(U168*(R168-AG168)/الفرضيات!$H$2*(1+AR168))))</f>
        <v>0</v>
      </c>
      <c r="BP168" s="158" t="str">
        <f t="shared" si="40"/>
        <v>0</v>
      </c>
      <c r="BQ168" s="158" t="str">
        <f t="shared" si="41"/>
        <v>0</v>
      </c>
      <c r="BR168" s="158" t="str">
        <f t="shared" si="42"/>
        <v>0</v>
      </c>
      <c r="BS168" s="158" t="str">
        <f t="shared" si="43"/>
        <v>0</v>
      </c>
      <c r="BT168" s="158" t="str">
        <f t="shared" si="44"/>
        <v>0</v>
      </c>
      <c r="BU168" s="158" t="str" cm="1">
        <f t="array" ref="BU168">IF(ISBLANK(AW168),"0",IF($AZ168&lt;2,"0",_xlfn.CEILING.MATH(AX168/الفرضيات!$H$3*(1+MAX(_xlfn.CHOOSECOLS(_xlfn._xlws.FILTER($I$4:$AT$335,$K$4:$K$335=AW168),36))))))</f>
        <v>0</v>
      </c>
      <c r="BV168" s="158" t="str" cm="1">
        <f t="array" ref="BV168">IF(ISBLANK(AW168),"0",IF($AZ168&lt;2,"0",_xlfn.CEILING.MATH(AY168/الفرضيات!$H$4*(1+MAX(_xlfn.CHOOSECOLS(_xlfn._xlws.FILTER($I$4:$AT$335,$K$4:$K$335=AW168),36))))))</f>
        <v>0</v>
      </c>
      <c r="BW168" s="158" t="str">
        <f>IF(ISBLANK(L168),"0",IF(S168&lt;3,"0",(V168*(R168-AG168)/الفرضيات!$H$2*(1+AR168))))</f>
        <v>0</v>
      </c>
      <c r="BX168" s="158" t="str">
        <f t="shared" si="45"/>
        <v>0</v>
      </c>
      <c r="BY168" s="158" t="str">
        <f t="shared" si="46"/>
        <v>0</v>
      </c>
      <c r="BZ168" s="158" t="str">
        <f t="shared" si="47"/>
        <v>0</v>
      </c>
      <c r="CA168" s="158" t="str">
        <f t="shared" si="48"/>
        <v>0</v>
      </c>
      <c r="CB168" s="158" t="str">
        <f t="shared" si="49"/>
        <v>0</v>
      </c>
      <c r="CC168" s="158" t="str" cm="1">
        <f t="array" ref="CC168">IF(ISBLANK(AW168),"0",IF($AZ168&lt;3,"0",_xlfn.CEILING.MATH(AX168/الفرضيات!$H$3*(1+MAX(_xlfn.CHOOSECOLS(_xlfn._xlws.FILTER($I$4:$AT$335,$K$4:$K$335=AW168),36))))))</f>
        <v>0</v>
      </c>
      <c r="CD168" s="158" t="str" cm="1">
        <f t="array" ref="CD168">IF(ISBLANK(AW168),"0",IF($AZ168&lt;3,"0",_xlfn.CEILING.MATH(AY168/الفرضيات!$H$4*(1+MAX(_xlfn.CHOOSECOLS(_xlfn._xlws.FILTER($I$4:$AT$335,$K$4:$K$335=AW168),36))))))</f>
        <v>0</v>
      </c>
      <c r="CE168" s="158">
        <f>IFERROR(MAX(0,((BG168+BO168+BW168)*(1+AS168+AR168)+(BH168+BI168+BJ168+BL168+BP168+BQ168+BR168+BT168+BX168+BY168+BZ168+CB168)*(1+AS168))*(1+ VLOOKUP(AQ168,الفرضيات!$N$1:$O$11,2,0))-AH168),0)</f>
        <v>0</v>
      </c>
      <c r="CF168" s="158">
        <f t="shared" si="50"/>
        <v>0</v>
      </c>
      <c r="CG168" s="158" cm="1">
        <f t="array" ref="CG168">IFERROR(MAX(0,MAX(BM168,BU168,CC168)*(1+VLOOKUP(MAX(_xlfn.CHOOSECOLS(_xlfn._xlws.FILTER($I$4:$AT$335,$K$4:$K$335=AW168),35)),الفرضيات!$N$2:$O$11,2,0))-BA168),0)</f>
        <v>0</v>
      </c>
      <c r="CH168" s="158" cm="1">
        <f t="array" ref="CH168">IFERROR(MAX(0,MAX(BN168,BV168,CD168)*(1+VLOOKUP(MAX(_xlfn.CHOOSECOLS(_xlfn._xlws.FILTER($I$4:$AT$335,$K$4:$K$335=AW168),35)),الفرضيات!$N$2:$O$11,2,0))-BB168),0)</f>
        <v>0</v>
      </c>
    </row>
    <row r="169" spans="9:86" ht="24.75" thickBot="1" x14ac:dyDescent="0.3">
      <c r="I169" s="10"/>
      <c r="J169" s="10"/>
      <c r="K169" s="10"/>
      <c r="L169" s="10"/>
      <c r="M169" s="10"/>
      <c r="N169" s="10"/>
      <c r="O169" s="10"/>
      <c r="P169" s="10"/>
      <c r="Q169" s="10"/>
      <c r="R169" s="10"/>
      <c r="S169" s="10"/>
      <c r="T169" s="114"/>
      <c r="U169" s="114"/>
      <c r="V169" s="114"/>
      <c r="W169" s="10"/>
      <c r="X169" s="10"/>
      <c r="Y169" s="10"/>
      <c r="Z169" s="10"/>
      <c r="AA169" s="10"/>
      <c r="AB169" s="10"/>
      <c r="AC169" s="10"/>
      <c r="AD169" s="10"/>
      <c r="AE169" s="10"/>
      <c r="AF169" s="10"/>
      <c r="AG169" s="10"/>
      <c r="AH169" s="10"/>
      <c r="AI169" s="10"/>
      <c r="AJ169" s="10"/>
      <c r="AK169" s="10"/>
      <c r="AL169" s="10"/>
      <c r="AM169" s="10"/>
      <c r="AN169" s="10"/>
      <c r="AO169" s="10"/>
      <c r="AP169" s="10"/>
      <c r="AQ169" s="111" t="str">
        <f t="shared" si="34"/>
        <v/>
      </c>
      <c r="AR169" s="114" t="str">
        <f>IF(AQ169="","",(LOOKUP(SUM(N169:O169),الفرضيات!$R$2:$R$9, الفرضيات!$S$2:$S$9)))</f>
        <v/>
      </c>
      <c r="AS169" s="114" t="str">
        <f>IF(ISBLANK(L169),"",الفرضيات!$L$2)</f>
        <v/>
      </c>
      <c r="AT169" s="10"/>
      <c r="AU169" s="142"/>
      <c r="AV169" s="10"/>
      <c r="AW169" s="10"/>
      <c r="AX169" s="10"/>
      <c r="AY169" s="10"/>
      <c r="AZ169" s="10"/>
      <c r="BA169" s="10"/>
      <c r="BB169" s="10"/>
      <c r="BC169" s="10"/>
      <c r="BD169" s="10"/>
      <c r="BE169" s="10"/>
      <c r="BF169" s="144"/>
      <c r="BG169" s="158" t="str">
        <f>IF(ISBLANK(L169),"0",T169*(R169-AG169)/الفرضيات!$H$2*(1+AR169))</f>
        <v>0</v>
      </c>
      <c r="BH169" s="158" t="str">
        <f t="shared" si="35"/>
        <v>0</v>
      </c>
      <c r="BI169" s="158" t="str">
        <f t="shared" si="36"/>
        <v>0</v>
      </c>
      <c r="BJ169" s="158" t="str">
        <f t="shared" si="37"/>
        <v>0</v>
      </c>
      <c r="BK169" s="158" t="str">
        <f t="shared" si="38"/>
        <v>0</v>
      </c>
      <c r="BL169" s="158" t="str">
        <f t="shared" si="39"/>
        <v>0</v>
      </c>
      <c r="BM169" s="158" t="str" cm="1">
        <f t="array" ref="BM169">IF(ISBLANK(AW169),"0",_xlfn.CEILING.MATH(AX169/الفرضيات!$H$3*(1+MAX(_xlfn.CHOOSECOLS(_xlfn._xlws.FILTER($I$4:$AT$335,$K$4:$K$335=AW169),36)))))</f>
        <v>0</v>
      </c>
      <c r="BN169" s="158" t="str" cm="1">
        <f t="array" ref="BN169">IF(ISBLANK(AW169),"0",_xlfn.CEILING.MATH(AY169/الفرضيات!$H$4*(1+MAX(_xlfn.CHOOSECOLS(_xlfn._xlws.FILTER($I$4:$AT$335,$K$4:$K$335=AW169),36)))))</f>
        <v>0</v>
      </c>
      <c r="BO169" s="158" t="str">
        <f>IF(ISBLANK(L169),"0",IF(S169&lt;2,"0",(U169*(R169-AG169)/الفرضيات!$H$2*(1+AR169))))</f>
        <v>0</v>
      </c>
      <c r="BP169" s="158" t="str">
        <f t="shared" si="40"/>
        <v>0</v>
      </c>
      <c r="BQ169" s="158" t="str">
        <f t="shared" si="41"/>
        <v>0</v>
      </c>
      <c r="BR169" s="158" t="str">
        <f t="shared" si="42"/>
        <v>0</v>
      </c>
      <c r="BS169" s="158" t="str">
        <f t="shared" si="43"/>
        <v>0</v>
      </c>
      <c r="BT169" s="158" t="str">
        <f t="shared" si="44"/>
        <v>0</v>
      </c>
      <c r="BU169" s="158" t="str" cm="1">
        <f t="array" ref="BU169">IF(ISBLANK(AW169),"0",IF($AZ169&lt;2,"0",_xlfn.CEILING.MATH(AX169/الفرضيات!$H$3*(1+MAX(_xlfn.CHOOSECOLS(_xlfn._xlws.FILTER($I$4:$AT$335,$K$4:$K$335=AW169),36))))))</f>
        <v>0</v>
      </c>
      <c r="BV169" s="158" t="str" cm="1">
        <f t="array" ref="BV169">IF(ISBLANK(AW169),"0",IF($AZ169&lt;2,"0",_xlfn.CEILING.MATH(AY169/الفرضيات!$H$4*(1+MAX(_xlfn.CHOOSECOLS(_xlfn._xlws.FILTER($I$4:$AT$335,$K$4:$K$335=AW169),36))))))</f>
        <v>0</v>
      </c>
      <c r="BW169" s="158" t="str">
        <f>IF(ISBLANK(L169),"0",IF(S169&lt;3,"0",(V169*(R169-AG169)/الفرضيات!$H$2*(1+AR169))))</f>
        <v>0</v>
      </c>
      <c r="BX169" s="158" t="str">
        <f t="shared" si="45"/>
        <v>0</v>
      </c>
      <c r="BY169" s="158" t="str">
        <f t="shared" si="46"/>
        <v>0</v>
      </c>
      <c r="BZ169" s="158" t="str">
        <f t="shared" si="47"/>
        <v>0</v>
      </c>
      <c r="CA169" s="158" t="str">
        <f t="shared" si="48"/>
        <v>0</v>
      </c>
      <c r="CB169" s="158" t="str">
        <f t="shared" si="49"/>
        <v>0</v>
      </c>
      <c r="CC169" s="158" t="str" cm="1">
        <f t="array" ref="CC169">IF(ISBLANK(AW169),"0",IF($AZ169&lt;3,"0",_xlfn.CEILING.MATH(AX169/الفرضيات!$H$3*(1+MAX(_xlfn.CHOOSECOLS(_xlfn._xlws.FILTER($I$4:$AT$335,$K$4:$K$335=AW169),36))))))</f>
        <v>0</v>
      </c>
      <c r="CD169" s="158" t="str" cm="1">
        <f t="array" ref="CD169">IF(ISBLANK(AW169),"0",IF($AZ169&lt;3,"0",_xlfn.CEILING.MATH(AY169/الفرضيات!$H$4*(1+MAX(_xlfn.CHOOSECOLS(_xlfn._xlws.FILTER($I$4:$AT$335,$K$4:$K$335=AW169),36))))))</f>
        <v>0</v>
      </c>
      <c r="CE169" s="158">
        <f>IFERROR(MAX(0,((BG169+BO169+BW169)*(1+AS169+AR169)+(BH169+BI169+BJ169+BL169+BP169+BQ169+BR169+BT169+BX169+BY169+BZ169+CB169)*(1+AS169))*(1+ VLOOKUP(AQ169,الفرضيات!$N$1:$O$11,2,0))-AH169),0)</f>
        <v>0</v>
      </c>
      <c r="CF169" s="158">
        <f t="shared" si="50"/>
        <v>0</v>
      </c>
      <c r="CG169" s="158" cm="1">
        <f t="array" ref="CG169">IFERROR(MAX(0,MAX(BM169,BU169,CC169)*(1+VLOOKUP(MAX(_xlfn.CHOOSECOLS(_xlfn._xlws.FILTER($I$4:$AT$335,$K$4:$K$335=AW169),35)),الفرضيات!$N$2:$O$11,2,0))-BA169),0)</f>
        <v>0</v>
      </c>
      <c r="CH169" s="158" cm="1">
        <f t="array" ref="CH169">IFERROR(MAX(0,MAX(BN169,BV169,CD169)*(1+VLOOKUP(MAX(_xlfn.CHOOSECOLS(_xlfn._xlws.FILTER($I$4:$AT$335,$K$4:$K$335=AW169),35)),الفرضيات!$N$2:$O$11,2,0))-BB169),0)</f>
        <v>0</v>
      </c>
    </row>
    <row r="170" spans="9:86" ht="24.75" thickBot="1" x14ac:dyDescent="0.3">
      <c r="I170" s="10"/>
      <c r="J170" s="10"/>
      <c r="K170" s="10"/>
      <c r="L170" s="10"/>
      <c r="M170" s="10"/>
      <c r="N170" s="10"/>
      <c r="O170" s="10"/>
      <c r="P170" s="10"/>
      <c r="Q170" s="10"/>
      <c r="R170" s="10"/>
      <c r="S170" s="10"/>
      <c r="T170" s="114"/>
      <c r="U170" s="114"/>
      <c r="V170" s="114"/>
      <c r="W170" s="10"/>
      <c r="X170" s="10"/>
      <c r="Y170" s="10"/>
      <c r="Z170" s="10"/>
      <c r="AA170" s="10"/>
      <c r="AB170" s="10"/>
      <c r="AC170" s="10"/>
      <c r="AD170" s="10"/>
      <c r="AE170" s="10"/>
      <c r="AF170" s="10"/>
      <c r="AG170" s="10"/>
      <c r="AH170" s="10"/>
      <c r="AI170" s="10"/>
      <c r="AJ170" s="10"/>
      <c r="AK170" s="10"/>
      <c r="AL170" s="10"/>
      <c r="AM170" s="10"/>
      <c r="AN170" s="10"/>
      <c r="AO170" s="10"/>
      <c r="AP170" s="10"/>
      <c r="AQ170" s="111" t="str">
        <f t="shared" si="34"/>
        <v/>
      </c>
      <c r="AR170" s="114" t="str">
        <f>IF(AQ170="","",(LOOKUP(SUM(N170:O170),الفرضيات!$R$2:$R$9, الفرضيات!$S$2:$S$9)))</f>
        <v/>
      </c>
      <c r="AS170" s="114" t="str">
        <f>IF(ISBLANK(L170),"",الفرضيات!$L$2)</f>
        <v/>
      </c>
      <c r="AT170" s="10"/>
      <c r="AU170" s="142"/>
      <c r="AV170" s="10"/>
      <c r="AW170" s="10"/>
      <c r="AX170" s="10"/>
      <c r="AY170" s="10"/>
      <c r="AZ170" s="10"/>
      <c r="BA170" s="10"/>
      <c r="BB170" s="10"/>
      <c r="BC170" s="10"/>
      <c r="BD170" s="10"/>
      <c r="BE170" s="10"/>
      <c r="BF170" s="144"/>
      <c r="BG170" s="158" t="str">
        <f>IF(ISBLANK(L170),"0",T170*(R170-AG170)/الفرضيات!$H$2*(1+AR170))</f>
        <v>0</v>
      </c>
      <c r="BH170" s="158" t="str">
        <f t="shared" si="35"/>
        <v>0</v>
      </c>
      <c r="BI170" s="158" t="str">
        <f t="shared" si="36"/>
        <v>0</v>
      </c>
      <c r="BJ170" s="158" t="str">
        <f t="shared" si="37"/>
        <v>0</v>
      </c>
      <c r="BK170" s="158" t="str">
        <f t="shared" si="38"/>
        <v>0</v>
      </c>
      <c r="BL170" s="158" t="str">
        <f t="shared" si="39"/>
        <v>0</v>
      </c>
      <c r="BM170" s="158" t="str" cm="1">
        <f t="array" ref="BM170">IF(ISBLANK(AW170),"0",_xlfn.CEILING.MATH(AX170/الفرضيات!$H$3*(1+MAX(_xlfn.CHOOSECOLS(_xlfn._xlws.FILTER($I$4:$AT$335,$K$4:$K$335=AW170),36)))))</f>
        <v>0</v>
      </c>
      <c r="BN170" s="158" t="str" cm="1">
        <f t="array" ref="BN170">IF(ISBLANK(AW170),"0",_xlfn.CEILING.MATH(AY170/الفرضيات!$H$4*(1+MAX(_xlfn.CHOOSECOLS(_xlfn._xlws.FILTER($I$4:$AT$335,$K$4:$K$335=AW170),36)))))</f>
        <v>0</v>
      </c>
      <c r="BO170" s="158" t="str">
        <f>IF(ISBLANK(L170),"0",IF(S170&lt;2,"0",(U170*(R170-AG170)/الفرضيات!$H$2*(1+AR170))))</f>
        <v>0</v>
      </c>
      <c r="BP170" s="158" t="str">
        <f t="shared" si="40"/>
        <v>0</v>
      </c>
      <c r="BQ170" s="158" t="str">
        <f t="shared" si="41"/>
        <v>0</v>
      </c>
      <c r="BR170" s="158" t="str">
        <f t="shared" si="42"/>
        <v>0</v>
      </c>
      <c r="BS170" s="158" t="str">
        <f t="shared" si="43"/>
        <v>0</v>
      </c>
      <c r="BT170" s="158" t="str">
        <f t="shared" si="44"/>
        <v>0</v>
      </c>
      <c r="BU170" s="158" t="str" cm="1">
        <f t="array" ref="BU170">IF(ISBLANK(AW170),"0",IF($AZ170&lt;2,"0",_xlfn.CEILING.MATH(AX170/الفرضيات!$H$3*(1+MAX(_xlfn.CHOOSECOLS(_xlfn._xlws.FILTER($I$4:$AT$335,$K$4:$K$335=AW170),36))))))</f>
        <v>0</v>
      </c>
      <c r="BV170" s="158" t="str" cm="1">
        <f t="array" ref="BV170">IF(ISBLANK(AW170),"0",IF($AZ170&lt;2,"0",_xlfn.CEILING.MATH(AY170/الفرضيات!$H$4*(1+MAX(_xlfn.CHOOSECOLS(_xlfn._xlws.FILTER($I$4:$AT$335,$K$4:$K$335=AW170),36))))))</f>
        <v>0</v>
      </c>
      <c r="BW170" s="158" t="str">
        <f>IF(ISBLANK(L170),"0",IF(S170&lt;3,"0",(V170*(R170-AG170)/الفرضيات!$H$2*(1+AR170))))</f>
        <v>0</v>
      </c>
      <c r="BX170" s="158" t="str">
        <f t="shared" si="45"/>
        <v>0</v>
      </c>
      <c r="BY170" s="158" t="str">
        <f t="shared" si="46"/>
        <v>0</v>
      </c>
      <c r="BZ170" s="158" t="str">
        <f t="shared" si="47"/>
        <v>0</v>
      </c>
      <c r="CA170" s="158" t="str">
        <f t="shared" si="48"/>
        <v>0</v>
      </c>
      <c r="CB170" s="158" t="str">
        <f t="shared" si="49"/>
        <v>0</v>
      </c>
      <c r="CC170" s="158" t="str" cm="1">
        <f t="array" ref="CC170">IF(ISBLANK(AW170),"0",IF($AZ170&lt;3,"0",_xlfn.CEILING.MATH(AX170/الفرضيات!$H$3*(1+MAX(_xlfn.CHOOSECOLS(_xlfn._xlws.FILTER($I$4:$AT$335,$K$4:$K$335=AW170),36))))))</f>
        <v>0</v>
      </c>
      <c r="CD170" s="158" t="str" cm="1">
        <f t="array" ref="CD170">IF(ISBLANK(AW170),"0",IF($AZ170&lt;3,"0",_xlfn.CEILING.MATH(AY170/الفرضيات!$H$4*(1+MAX(_xlfn.CHOOSECOLS(_xlfn._xlws.FILTER($I$4:$AT$335,$K$4:$K$335=AW170),36))))))</f>
        <v>0</v>
      </c>
      <c r="CE170" s="158">
        <f>IFERROR(MAX(0,((BG170+BO170+BW170)*(1+AS170+AR170)+(BH170+BI170+BJ170+BL170+BP170+BQ170+BR170+BT170+BX170+BY170+BZ170+CB170)*(1+AS170))*(1+ VLOOKUP(AQ170,الفرضيات!$N$1:$O$11,2,0))-AH170),0)</f>
        <v>0</v>
      </c>
      <c r="CF170" s="158">
        <f t="shared" si="50"/>
        <v>0</v>
      </c>
      <c r="CG170" s="158" cm="1">
        <f t="array" ref="CG170">IFERROR(MAX(0,MAX(BM170,BU170,CC170)*(1+VLOOKUP(MAX(_xlfn.CHOOSECOLS(_xlfn._xlws.FILTER($I$4:$AT$335,$K$4:$K$335=AW170),35)),الفرضيات!$N$2:$O$11,2,0))-BA170),0)</f>
        <v>0</v>
      </c>
      <c r="CH170" s="158" cm="1">
        <f t="array" ref="CH170">IFERROR(MAX(0,MAX(BN170,BV170,CD170)*(1+VLOOKUP(MAX(_xlfn.CHOOSECOLS(_xlfn._xlws.FILTER($I$4:$AT$335,$K$4:$K$335=AW170),35)),الفرضيات!$N$2:$O$11,2,0))-BB170),0)</f>
        <v>0</v>
      </c>
    </row>
    <row r="171" spans="9:86" ht="24.75" thickBot="1" x14ac:dyDescent="0.3">
      <c r="I171" s="10"/>
      <c r="J171" s="10"/>
      <c r="K171" s="10"/>
      <c r="L171" s="10"/>
      <c r="M171" s="10"/>
      <c r="N171" s="10"/>
      <c r="O171" s="10"/>
      <c r="P171" s="10"/>
      <c r="Q171" s="10"/>
      <c r="R171" s="10"/>
      <c r="S171" s="10"/>
      <c r="T171" s="114"/>
      <c r="U171" s="114"/>
      <c r="V171" s="114"/>
      <c r="W171" s="10"/>
      <c r="X171" s="10"/>
      <c r="Y171" s="10"/>
      <c r="Z171" s="10"/>
      <c r="AA171" s="10"/>
      <c r="AB171" s="10"/>
      <c r="AC171" s="10"/>
      <c r="AD171" s="10"/>
      <c r="AE171" s="10"/>
      <c r="AF171" s="10"/>
      <c r="AG171" s="10"/>
      <c r="AH171" s="10"/>
      <c r="AI171" s="10"/>
      <c r="AJ171" s="10"/>
      <c r="AK171" s="10"/>
      <c r="AL171" s="10"/>
      <c r="AM171" s="10"/>
      <c r="AN171" s="10"/>
      <c r="AO171" s="10"/>
      <c r="AP171" s="10"/>
      <c r="AQ171" s="111" t="str">
        <f t="shared" si="34"/>
        <v/>
      </c>
      <c r="AR171" s="114" t="str">
        <f>IF(AQ171="","",(LOOKUP(SUM(N171:O171),الفرضيات!$R$2:$R$9, الفرضيات!$S$2:$S$9)))</f>
        <v/>
      </c>
      <c r="AS171" s="114" t="str">
        <f>IF(ISBLANK(L171),"",الفرضيات!$L$2)</f>
        <v/>
      </c>
      <c r="AT171" s="10"/>
      <c r="AU171" s="142"/>
      <c r="AV171" s="10"/>
      <c r="AW171" s="10"/>
      <c r="AX171" s="10"/>
      <c r="AY171" s="10"/>
      <c r="AZ171" s="10"/>
      <c r="BA171" s="10"/>
      <c r="BB171" s="10"/>
      <c r="BC171" s="10"/>
      <c r="BD171" s="10"/>
      <c r="BE171" s="10"/>
      <c r="BF171" s="144"/>
      <c r="BG171" s="158" t="str">
        <f>IF(ISBLANK(L171),"0",T171*(R171-AG171)/الفرضيات!$H$2*(1+AR171))</f>
        <v>0</v>
      </c>
      <c r="BH171" s="158" t="str">
        <f t="shared" si="35"/>
        <v>0</v>
      </c>
      <c r="BI171" s="158" t="str">
        <f t="shared" si="36"/>
        <v>0</v>
      </c>
      <c r="BJ171" s="158" t="str">
        <f t="shared" si="37"/>
        <v>0</v>
      </c>
      <c r="BK171" s="158" t="str">
        <f t="shared" si="38"/>
        <v>0</v>
      </c>
      <c r="BL171" s="158" t="str">
        <f t="shared" si="39"/>
        <v>0</v>
      </c>
      <c r="BM171" s="158" t="str" cm="1">
        <f t="array" ref="BM171">IF(ISBLANK(AW171),"0",_xlfn.CEILING.MATH(AX171/الفرضيات!$H$3*(1+MAX(_xlfn.CHOOSECOLS(_xlfn._xlws.FILTER($I$4:$AT$335,$K$4:$K$335=AW171),36)))))</f>
        <v>0</v>
      </c>
      <c r="BN171" s="158" t="str" cm="1">
        <f t="array" ref="BN171">IF(ISBLANK(AW171),"0",_xlfn.CEILING.MATH(AY171/الفرضيات!$H$4*(1+MAX(_xlfn.CHOOSECOLS(_xlfn._xlws.FILTER($I$4:$AT$335,$K$4:$K$335=AW171),36)))))</f>
        <v>0</v>
      </c>
      <c r="BO171" s="158" t="str">
        <f>IF(ISBLANK(L171),"0",IF(S171&lt;2,"0",(U171*(R171-AG171)/الفرضيات!$H$2*(1+AR171))))</f>
        <v>0</v>
      </c>
      <c r="BP171" s="158" t="str">
        <f t="shared" si="40"/>
        <v>0</v>
      </c>
      <c r="BQ171" s="158" t="str">
        <f t="shared" si="41"/>
        <v>0</v>
      </c>
      <c r="BR171" s="158" t="str">
        <f t="shared" si="42"/>
        <v>0</v>
      </c>
      <c r="BS171" s="158" t="str">
        <f t="shared" si="43"/>
        <v>0</v>
      </c>
      <c r="BT171" s="158" t="str">
        <f t="shared" si="44"/>
        <v>0</v>
      </c>
      <c r="BU171" s="158" t="str" cm="1">
        <f t="array" ref="BU171">IF(ISBLANK(AW171),"0",IF($AZ171&lt;2,"0",_xlfn.CEILING.MATH(AX171/الفرضيات!$H$3*(1+MAX(_xlfn.CHOOSECOLS(_xlfn._xlws.FILTER($I$4:$AT$335,$K$4:$K$335=AW171),36))))))</f>
        <v>0</v>
      </c>
      <c r="BV171" s="158" t="str" cm="1">
        <f t="array" ref="BV171">IF(ISBLANK(AW171),"0",IF($AZ171&lt;2,"0",_xlfn.CEILING.MATH(AY171/الفرضيات!$H$4*(1+MAX(_xlfn.CHOOSECOLS(_xlfn._xlws.FILTER($I$4:$AT$335,$K$4:$K$335=AW171),36))))))</f>
        <v>0</v>
      </c>
      <c r="BW171" s="158" t="str">
        <f>IF(ISBLANK(L171),"0",IF(S171&lt;3,"0",(V171*(R171-AG171)/الفرضيات!$H$2*(1+AR171))))</f>
        <v>0</v>
      </c>
      <c r="BX171" s="158" t="str">
        <f t="shared" si="45"/>
        <v>0</v>
      </c>
      <c r="BY171" s="158" t="str">
        <f t="shared" si="46"/>
        <v>0</v>
      </c>
      <c r="BZ171" s="158" t="str">
        <f t="shared" si="47"/>
        <v>0</v>
      </c>
      <c r="CA171" s="158" t="str">
        <f t="shared" si="48"/>
        <v>0</v>
      </c>
      <c r="CB171" s="158" t="str">
        <f t="shared" si="49"/>
        <v>0</v>
      </c>
      <c r="CC171" s="158" t="str" cm="1">
        <f t="array" ref="CC171">IF(ISBLANK(AW171),"0",IF($AZ171&lt;3,"0",_xlfn.CEILING.MATH(AX171/الفرضيات!$H$3*(1+MAX(_xlfn.CHOOSECOLS(_xlfn._xlws.FILTER($I$4:$AT$335,$K$4:$K$335=AW171),36))))))</f>
        <v>0</v>
      </c>
      <c r="CD171" s="158" t="str" cm="1">
        <f t="array" ref="CD171">IF(ISBLANK(AW171),"0",IF($AZ171&lt;3,"0",_xlfn.CEILING.MATH(AY171/الفرضيات!$H$4*(1+MAX(_xlfn.CHOOSECOLS(_xlfn._xlws.FILTER($I$4:$AT$335,$K$4:$K$335=AW171),36))))))</f>
        <v>0</v>
      </c>
      <c r="CE171" s="158">
        <f>IFERROR(MAX(0,((BG171+BO171+BW171)*(1+AS171+AR171)+(BH171+BI171+BJ171+BL171+BP171+BQ171+BR171+BT171+BX171+BY171+BZ171+CB171)*(1+AS171))*(1+ VLOOKUP(AQ171,الفرضيات!$N$1:$O$11,2,0))-AH171),0)</f>
        <v>0</v>
      </c>
      <c r="CF171" s="158">
        <f t="shared" si="50"/>
        <v>0</v>
      </c>
      <c r="CG171" s="158" cm="1">
        <f t="array" ref="CG171">IFERROR(MAX(0,MAX(BM171,BU171,CC171)*(1+VLOOKUP(MAX(_xlfn.CHOOSECOLS(_xlfn._xlws.FILTER($I$4:$AT$335,$K$4:$K$335=AW171),35)),الفرضيات!$N$2:$O$11,2,0))-BA171),0)</f>
        <v>0</v>
      </c>
      <c r="CH171" s="158" cm="1">
        <f t="array" ref="CH171">IFERROR(MAX(0,MAX(BN171,BV171,CD171)*(1+VLOOKUP(MAX(_xlfn.CHOOSECOLS(_xlfn._xlws.FILTER($I$4:$AT$335,$K$4:$K$335=AW171),35)),الفرضيات!$N$2:$O$11,2,0))-BB171),0)</f>
        <v>0</v>
      </c>
    </row>
    <row r="172" spans="9:86" ht="24.75" thickBot="1" x14ac:dyDescent="0.3">
      <c r="I172" s="10"/>
      <c r="J172" s="10"/>
      <c r="K172" s="10"/>
      <c r="L172" s="10"/>
      <c r="M172" s="10"/>
      <c r="N172" s="10"/>
      <c r="O172" s="10"/>
      <c r="P172" s="10"/>
      <c r="Q172" s="10"/>
      <c r="R172" s="10"/>
      <c r="S172" s="10"/>
      <c r="T172" s="114"/>
      <c r="U172" s="114"/>
      <c r="V172" s="114"/>
      <c r="W172" s="10"/>
      <c r="X172" s="10"/>
      <c r="Y172" s="10"/>
      <c r="Z172" s="10"/>
      <c r="AA172" s="10"/>
      <c r="AB172" s="10"/>
      <c r="AC172" s="10"/>
      <c r="AD172" s="10"/>
      <c r="AE172" s="10"/>
      <c r="AF172" s="10"/>
      <c r="AG172" s="10"/>
      <c r="AH172" s="10"/>
      <c r="AI172" s="10"/>
      <c r="AJ172" s="10"/>
      <c r="AK172" s="10"/>
      <c r="AL172" s="10"/>
      <c r="AM172" s="10"/>
      <c r="AN172" s="10"/>
      <c r="AO172" s="10"/>
      <c r="AP172" s="10"/>
      <c r="AQ172" s="111" t="str">
        <f t="shared" si="34"/>
        <v/>
      </c>
      <c r="AR172" s="114" t="str">
        <f>IF(AQ172="","",(LOOKUP(SUM(N172:O172),الفرضيات!$R$2:$R$9, الفرضيات!$S$2:$S$9)))</f>
        <v/>
      </c>
      <c r="AS172" s="114" t="str">
        <f>IF(ISBLANK(L172),"",الفرضيات!$L$2)</f>
        <v/>
      </c>
      <c r="AT172" s="10"/>
      <c r="AU172" s="142"/>
      <c r="AV172" s="10"/>
      <c r="AW172" s="10"/>
      <c r="AX172" s="10"/>
      <c r="AY172" s="10"/>
      <c r="AZ172" s="10"/>
      <c r="BA172" s="10"/>
      <c r="BB172" s="10"/>
      <c r="BC172" s="10"/>
      <c r="BD172" s="10"/>
      <c r="BE172" s="10"/>
      <c r="BF172" s="144"/>
      <c r="BG172" s="158" t="str">
        <f>IF(ISBLANK(L172),"0",T172*(R172-AG172)/الفرضيات!$H$2*(1+AR172))</f>
        <v>0</v>
      </c>
      <c r="BH172" s="158" t="str">
        <f t="shared" si="35"/>
        <v>0</v>
      </c>
      <c r="BI172" s="158" t="str">
        <f t="shared" si="36"/>
        <v>0</v>
      </c>
      <c r="BJ172" s="158" t="str">
        <f t="shared" si="37"/>
        <v>0</v>
      </c>
      <c r="BK172" s="158" t="str">
        <f t="shared" si="38"/>
        <v>0</v>
      </c>
      <c r="BL172" s="158" t="str">
        <f t="shared" si="39"/>
        <v>0</v>
      </c>
      <c r="BM172" s="158" t="str" cm="1">
        <f t="array" ref="BM172">IF(ISBLANK(AW172),"0",_xlfn.CEILING.MATH(AX172/الفرضيات!$H$3*(1+MAX(_xlfn.CHOOSECOLS(_xlfn._xlws.FILTER($I$4:$AT$335,$K$4:$K$335=AW172),36)))))</f>
        <v>0</v>
      </c>
      <c r="BN172" s="158" t="str" cm="1">
        <f t="array" ref="BN172">IF(ISBLANK(AW172),"0",_xlfn.CEILING.MATH(AY172/الفرضيات!$H$4*(1+MAX(_xlfn.CHOOSECOLS(_xlfn._xlws.FILTER($I$4:$AT$335,$K$4:$K$335=AW172),36)))))</f>
        <v>0</v>
      </c>
      <c r="BO172" s="158" t="str">
        <f>IF(ISBLANK(L172),"0",IF(S172&lt;2,"0",(U172*(R172-AG172)/الفرضيات!$H$2*(1+AR172))))</f>
        <v>0</v>
      </c>
      <c r="BP172" s="158" t="str">
        <f t="shared" si="40"/>
        <v>0</v>
      </c>
      <c r="BQ172" s="158" t="str">
        <f t="shared" si="41"/>
        <v>0</v>
      </c>
      <c r="BR172" s="158" t="str">
        <f t="shared" si="42"/>
        <v>0</v>
      </c>
      <c r="BS172" s="158" t="str">
        <f t="shared" si="43"/>
        <v>0</v>
      </c>
      <c r="BT172" s="158" t="str">
        <f t="shared" si="44"/>
        <v>0</v>
      </c>
      <c r="BU172" s="158" t="str" cm="1">
        <f t="array" ref="BU172">IF(ISBLANK(AW172),"0",IF($AZ172&lt;2,"0",_xlfn.CEILING.MATH(AX172/الفرضيات!$H$3*(1+MAX(_xlfn.CHOOSECOLS(_xlfn._xlws.FILTER($I$4:$AT$335,$K$4:$K$335=AW172),36))))))</f>
        <v>0</v>
      </c>
      <c r="BV172" s="158" t="str" cm="1">
        <f t="array" ref="BV172">IF(ISBLANK(AW172),"0",IF($AZ172&lt;2,"0",_xlfn.CEILING.MATH(AY172/الفرضيات!$H$4*(1+MAX(_xlfn.CHOOSECOLS(_xlfn._xlws.FILTER($I$4:$AT$335,$K$4:$K$335=AW172),36))))))</f>
        <v>0</v>
      </c>
      <c r="BW172" s="158" t="str">
        <f>IF(ISBLANK(L172),"0",IF(S172&lt;3,"0",(V172*(R172-AG172)/الفرضيات!$H$2*(1+AR172))))</f>
        <v>0</v>
      </c>
      <c r="BX172" s="158" t="str">
        <f t="shared" si="45"/>
        <v>0</v>
      </c>
      <c r="BY172" s="158" t="str">
        <f t="shared" si="46"/>
        <v>0</v>
      </c>
      <c r="BZ172" s="158" t="str">
        <f t="shared" si="47"/>
        <v>0</v>
      </c>
      <c r="CA172" s="158" t="str">
        <f t="shared" si="48"/>
        <v>0</v>
      </c>
      <c r="CB172" s="158" t="str">
        <f t="shared" si="49"/>
        <v>0</v>
      </c>
      <c r="CC172" s="158" t="str" cm="1">
        <f t="array" ref="CC172">IF(ISBLANK(AW172),"0",IF($AZ172&lt;3,"0",_xlfn.CEILING.MATH(AX172/الفرضيات!$H$3*(1+MAX(_xlfn.CHOOSECOLS(_xlfn._xlws.FILTER($I$4:$AT$335,$K$4:$K$335=AW172),36))))))</f>
        <v>0</v>
      </c>
      <c r="CD172" s="158" t="str" cm="1">
        <f t="array" ref="CD172">IF(ISBLANK(AW172),"0",IF($AZ172&lt;3,"0",_xlfn.CEILING.MATH(AY172/الفرضيات!$H$4*(1+MAX(_xlfn.CHOOSECOLS(_xlfn._xlws.FILTER($I$4:$AT$335,$K$4:$K$335=AW172),36))))))</f>
        <v>0</v>
      </c>
      <c r="CE172" s="158">
        <f>IFERROR(MAX(0,((BG172+BO172+BW172)*(1+AS172+AR172)+(BH172+BI172+BJ172+BL172+BP172+BQ172+BR172+BT172+BX172+BY172+BZ172+CB172)*(1+AS172))*(1+ VLOOKUP(AQ172,الفرضيات!$N$1:$O$11,2,0))-AH172),0)</f>
        <v>0</v>
      </c>
      <c r="CF172" s="158">
        <f t="shared" si="50"/>
        <v>0</v>
      </c>
      <c r="CG172" s="158" cm="1">
        <f t="array" ref="CG172">IFERROR(MAX(0,MAX(BM172,BU172,CC172)*(1+VLOOKUP(MAX(_xlfn.CHOOSECOLS(_xlfn._xlws.FILTER($I$4:$AT$335,$K$4:$K$335=AW172),35)),الفرضيات!$N$2:$O$11,2,0))-BA172),0)</f>
        <v>0</v>
      </c>
      <c r="CH172" s="158" cm="1">
        <f t="array" ref="CH172">IFERROR(MAX(0,MAX(BN172,BV172,CD172)*(1+VLOOKUP(MAX(_xlfn.CHOOSECOLS(_xlfn._xlws.FILTER($I$4:$AT$335,$K$4:$K$335=AW172),35)),الفرضيات!$N$2:$O$11,2,0))-BB172),0)</f>
        <v>0</v>
      </c>
    </row>
    <row r="173" spans="9:86" ht="24.75" thickBot="1" x14ac:dyDescent="0.3">
      <c r="I173" s="10"/>
      <c r="J173" s="10"/>
      <c r="K173" s="10"/>
      <c r="L173" s="10"/>
      <c r="M173" s="10"/>
      <c r="N173" s="10"/>
      <c r="O173" s="10"/>
      <c r="P173" s="10"/>
      <c r="Q173" s="10"/>
      <c r="R173" s="10"/>
      <c r="S173" s="10"/>
      <c r="T173" s="114"/>
      <c r="U173" s="114"/>
      <c r="V173" s="114"/>
      <c r="W173" s="10"/>
      <c r="X173" s="10"/>
      <c r="Y173" s="10"/>
      <c r="Z173" s="10"/>
      <c r="AA173" s="10"/>
      <c r="AB173" s="10"/>
      <c r="AC173" s="10"/>
      <c r="AD173" s="10"/>
      <c r="AE173" s="10"/>
      <c r="AF173" s="10"/>
      <c r="AG173" s="10"/>
      <c r="AH173" s="10"/>
      <c r="AI173" s="10"/>
      <c r="AJ173" s="10"/>
      <c r="AK173" s="10"/>
      <c r="AL173" s="10"/>
      <c r="AM173" s="10"/>
      <c r="AN173" s="10"/>
      <c r="AO173" s="10"/>
      <c r="AP173" s="10"/>
      <c r="AQ173" s="111" t="str">
        <f t="shared" si="34"/>
        <v/>
      </c>
      <c r="AR173" s="114" t="str">
        <f>IF(AQ173="","",(LOOKUP(SUM(N173:O173),الفرضيات!$R$2:$R$9, الفرضيات!$S$2:$S$9)))</f>
        <v/>
      </c>
      <c r="AS173" s="114" t="str">
        <f>IF(ISBLANK(L173),"",الفرضيات!$L$2)</f>
        <v/>
      </c>
      <c r="AT173" s="10"/>
      <c r="AU173" s="142"/>
      <c r="AV173" s="10"/>
      <c r="AW173" s="10"/>
      <c r="AX173" s="10"/>
      <c r="AY173" s="10"/>
      <c r="AZ173" s="10"/>
      <c r="BA173" s="10"/>
      <c r="BB173" s="10"/>
      <c r="BC173" s="10"/>
      <c r="BD173" s="10"/>
      <c r="BE173" s="10"/>
      <c r="BF173" s="144"/>
      <c r="BG173" s="158" t="str">
        <f>IF(ISBLANK(L173),"0",T173*(R173-AG173)/الفرضيات!$H$2*(1+AR173))</f>
        <v>0</v>
      </c>
      <c r="BH173" s="158" t="str">
        <f t="shared" si="35"/>
        <v>0</v>
      </c>
      <c r="BI173" s="158" t="str">
        <f t="shared" si="36"/>
        <v>0</v>
      </c>
      <c r="BJ173" s="158" t="str">
        <f t="shared" si="37"/>
        <v>0</v>
      </c>
      <c r="BK173" s="158" t="str">
        <f t="shared" si="38"/>
        <v>0</v>
      </c>
      <c r="BL173" s="158" t="str">
        <f t="shared" si="39"/>
        <v>0</v>
      </c>
      <c r="BM173" s="158" t="str" cm="1">
        <f t="array" ref="BM173">IF(ISBLANK(AW173),"0",_xlfn.CEILING.MATH(AX173/الفرضيات!$H$3*(1+MAX(_xlfn.CHOOSECOLS(_xlfn._xlws.FILTER($I$4:$AT$335,$K$4:$K$335=AW173),36)))))</f>
        <v>0</v>
      </c>
      <c r="BN173" s="158" t="str" cm="1">
        <f t="array" ref="BN173">IF(ISBLANK(AW173),"0",_xlfn.CEILING.MATH(AY173/الفرضيات!$H$4*(1+MAX(_xlfn.CHOOSECOLS(_xlfn._xlws.FILTER($I$4:$AT$335,$K$4:$K$335=AW173),36)))))</f>
        <v>0</v>
      </c>
      <c r="BO173" s="158" t="str">
        <f>IF(ISBLANK(L173),"0",IF(S173&lt;2,"0",(U173*(R173-AG173)/الفرضيات!$H$2*(1+AR173))))</f>
        <v>0</v>
      </c>
      <c r="BP173" s="158" t="str">
        <f t="shared" si="40"/>
        <v>0</v>
      </c>
      <c r="BQ173" s="158" t="str">
        <f t="shared" si="41"/>
        <v>0</v>
      </c>
      <c r="BR173" s="158" t="str">
        <f t="shared" si="42"/>
        <v>0</v>
      </c>
      <c r="BS173" s="158" t="str">
        <f t="shared" si="43"/>
        <v>0</v>
      </c>
      <c r="BT173" s="158" t="str">
        <f t="shared" si="44"/>
        <v>0</v>
      </c>
      <c r="BU173" s="158" t="str" cm="1">
        <f t="array" ref="BU173">IF(ISBLANK(AW173),"0",IF($AZ173&lt;2,"0",_xlfn.CEILING.MATH(AX173/الفرضيات!$H$3*(1+MAX(_xlfn.CHOOSECOLS(_xlfn._xlws.FILTER($I$4:$AT$335,$K$4:$K$335=AW173),36))))))</f>
        <v>0</v>
      </c>
      <c r="BV173" s="158" t="str" cm="1">
        <f t="array" ref="BV173">IF(ISBLANK(AW173),"0",IF($AZ173&lt;2,"0",_xlfn.CEILING.MATH(AY173/الفرضيات!$H$4*(1+MAX(_xlfn.CHOOSECOLS(_xlfn._xlws.FILTER($I$4:$AT$335,$K$4:$K$335=AW173),36))))))</f>
        <v>0</v>
      </c>
      <c r="BW173" s="158" t="str">
        <f>IF(ISBLANK(L173),"0",IF(S173&lt;3,"0",(V173*(R173-AG173)/الفرضيات!$H$2*(1+AR173))))</f>
        <v>0</v>
      </c>
      <c r="BX173" s="158" t="str">
        <f t="shared" si="45"/>
        <v>0</v>
      </c>
      <c r="BY173" s="158" t="str">
        <f t="shared" si="46"/>
        <v>0</v>
      </c>
      <c r="BZ173" s="158" t="str">
        <f t="shared" si="47"/>
        <v>0</v>
      </c>
      <c r="CA173" s="158" t="str">
        <f t="shared" si="48"/>
        <v>0</v>
      </c>
      <c r="CB173" s="158" t="str">
        <f t="shared" si="49"/>
        <v>0</v>
      </c>
      <c r="CC173" s="158" t="str" cm="1">
        <f t="array" ref="CC173">IF(ISBLANK(AW173),"0",IF($AZ173&lt;3,"0",_xlfn.CEILING.MATH(AX173/الفرضيات!$H$3*(1+MAX(_xlfn.CHOOSECOLS(_xlfn._xlws.FILTER($I$4:$AT$335,$K$4:$K$335=AW173),36))))))</f>
        <v>0</v>
      </c>
      <c r="CD173" s="158" t="str" cm="1">
        <f t="array" ref="CD173">IF(ISBLANK(AW173),"0",IF($AZ173&lt;3,"0",_xlfn.CEILING.MATH(AY173/الفرضيات!$H$4*(1+MAX(_xlfn.CHOOSECOLS(_xlfn._xlws.FILTER($I$4:$AT$335,$K$4:$K$335=AW173),36))))))</f>
        <v>0</v>
      </c>
      <c r="CE173" s="158">
        <f>IFERROR(MAX(0,((BG173+BO173+BW173)*(1+AS173+AR173)+(BH173+BI173+BJ173+BL173+BP173+BQ173+BR173+BT173+BX173+BY173+BZ173+CB173)*(1+AS173))*(1+ VLOOKUP(AQ173,الفرضيات!$N$1:$O$11,2,0))-AH173),0)</f>
        <v>0</v>
      </c>
      <c r="CF173" s="158">
        <f t="shared" si="50"/>
        <v>0</v>
      </c>
      <c r="CG173" s="158" cm="1">
        <f t="array" ref="CG173">IFERROR(MAX(0,MAX(BM173,BU173,CC173)*(1+VLOOKUP(MAX(_xlfn.CHOOSECOLS(_xlfn._xlws.FILTER($I$4:$AT$335,$K$4:$K$335=AW173),35)),الفرضيات!$N$2:$O$11,2,0))-BA173),0)</f>
        <v>0</v>
      </c>
      <c r="CH173" s="158" cm="1">
        <f t="array" ref="CH173">IFERROR(MAX(0,MAX(BN173,BV173,CD173)*(1+VLOOKUP(MAX(_xlfn.CHOOSECOLS(_xlfn._xlws.FILTER($I$4:$AT$335,$K$4:$K$335=AW173),35)),الفرضيات!$N$2:$O$11,2,0))-BB173),0)</f>
        <v>0</v>
      </c>
    </row>
    <row r="174" spans="9:86" ht="24.75" thickBot="1" x14ac:dyDescent="0.3">
      <c r="I174" s="10"/>
      <c r="J174" s="10"/>
      <c r="K174" s="10"/>
      <c r="L174" s="10"/>
      <c r="M174" s="10"/>
      <c r="N174" s="10"/>
      <c r="O174" s="10"/>
      <c r="P174" s="10"/>
      <c r="Q174" s="10"/>
      <c r="R174" s="10"/>
      <c r="S174" s="10"/>
      <c r="T174" s="114"/>
      <c r="U174" s="114"/>
      <c r="V174" s="114"/>
      <c r="W174" s="10"/>
      <c r="X174" s="10"/>
      <c r="Y174" s="10"/>
      <c r="Z174" s="10"/>
      <c r="AA174" s="10"/>
      <c r="AB174" s="10"/>
      <c r="AC174" s="10"/>
      <c r="AD174" s="10"/>
      <c r="AE174" s="10"/>
      <c r="AF174" s="10"/>
      <c r="AG174" s="10"/>
      <c r="AH174" s="10"/>
      <c r="AI174" s="10"/>
      <c r="AJ174" s="10"/>
      <c r="AK174" s="10"/>
      <c r="AL174" s="10"/>
      <c r="AM174" s="10"/>
      <c r="AN174" s="10"/>
      <c r="AO174" s="10"/>
      <c r="AP174" s="10"/>
      <c r="AQ174" s="111" t="str">
        <f t="shared" si="34"/>
        <v/>
      </c>
      <c r="AR174" s="114" t="str">
        <f>IF(AQ174="","",(LOOKUP(SUM(N174:O174),الفرضيات!$R$2:$R$9, الفرضيات!$S$2:$S$9)))</f>
        <v/>
      </c>
      <c r="AS174" s="114" t="str">
        <f>IF(ISBLANK(L174),"",الفرضيات!$L$2)</f>
        <v/>
      </c>
      <c r="AT174" s="10"/>
      <c r="AU174" s="142"/>
      <c r="AV174" s="10"/>
      <c r="AW174" s="10"/>
      <c r="AX174" s="10"/>
      <c r="AY174" s="10"/>
      <c r="AZ174" s="10"/>
      <c r="BA174" s="10"/>
      <c r="BB174" s="10"/>
      <c r="BC174" s="10"/>
      <c r="BD174" s="10"/>
      <c r="BE174" s="10"/>
      <c r="BF174" s="144"/>
      <c r="BG174" s="158" t="str">
        <f>IF(ISBLANK(L174),"0",T174*(R174-AG174)/الفرضيات!$H$2*(1+AR174))</f>
        <v>0</v>
      </c>
      <c r="BH174" s="158" t="str">
        <f t="shared" si="35"/>
        <v>0</v>
      </c>
      <c r="BI174" s="158" t="str">
        <f t="shared" si="36"/>
        <v>0</v>
      </c>
      <c r="BJ174" s="158" t="str">
        <f t="shared" si="37"/>
        <v>0</v>
      </c>
      <c r="BK174" s="158" t="str">
        <f t="shared" si="38"/>
        <v>0</v>
      </c>
      <c r="BL174" s="158" t="str">
        <f t="shared" si="39"/>
        <v>0</v>
      </c>
      <c r="BM174" s="158" t="str" cm="1">
        <f t="array" ref="BM174">IF(ISBLANK(AW174),"0",_xlfn.CEILING.MATH(AX174/الفرضيات!$H$3*(1+MAX(_xlfn.CHOOSECOLS(_xlfn._xlws.FILTER($I$4:$AT$335,$K$4:$K$335=AW174),36)))))</f>
        <v>0</v>
      </c>
      <c r="BN174" s="158" t="str" cm="1">
        <f t="array" ref="BN174">IF(ISBLANK(AW174),"0",_xlfn.CEILING.MATH(AY174/الفرضيات!$H$4*(1+MAX(_xlfn.CHOOSECOLS(_xlfn._xlws.FILTER($I$4:$AT$335,$K$4:$K$335=AW174),36)))))</f>
        <v>0</v>
      </c>
      <c r="BO174" s="158" t="str">
        <f>IF(ISBLANK(L174),"0",IF(S174&lt;2,"0",(U174*(R174-AG174)/الفرضيات!$H$2*(1+AR174))))</f>
        <v>0</v>
      </c>
      <c r="BP174" s="158" t="str">
        <f t="shared" si="40"/>
        <v>0</v>
      </c>
      <c r="BQ174" s="158" t="str">
        <f t="shared" si="41"/>
        <v>0</v>
      </c>
      <c r="BR174" s="158" t="str">
        <f t="shared" si="42"/>
        <v>0</v>
      </c>
      <c r="BS174" s="158" t="str">
        <f t="shared" si="43"/>
        <v>0</v>
      </c>
      <c r="BT174" s="158" t="str">
        <f t="shared" si="44"/>
        <v>0</v>
      </c>
      <c r="BU174" s="158" t="str" cm="1">
        <f t="array" ref="BU174">IF(ISBLANK(AW174),"0",IF($AZ174&lt;2,"0",_xlfn.CEILING.MATH(AX174/الفرضيات!$H$3*(1+MAX(_xlfn.CHOOSECOLS(_xlfn._xlws.FILTER($I$4:$AT$335,$K$4:$K$335=AW174),36))))))</f>
        <v>0</v>
      </c>
      <c r="BV174" s="158" t="str" cm="1">
        <f t="array" ref="BV174">IF(ISBLANK(AW174),"0",IF($AZ174&lt;2,"0",_xlfn.CEILING.MATH(AY174/الفرضيات!$H$4*(1+MAX(_xlfn.CHOOSECOLS(_xlfn._xlws.FILTER($I$4:$AT$335,$K$4:$K$335=AW174),36))))))</f>
        <v>0</v>
      </c>
      <c r="BW174" s="158" t="str">
        <f>IF(ISBLANK(L174),"0",IF(S174&lt;3,"0",(V174*(R174-AG174)/الفرضيات!$H$2*(1+AR174))))</f>
        <v>0</v>
      </c>
      <c r="BX174" s="158" t="str">
        <f t="shared" si="45"/>
        <v>0</v>
      </c>
      <c r="BY174" s="158" t="str">
        <f t="shared" si="46"/>
        <v>0</v>
      </c>
      <c r="BZ174" s="158" t="str">
        <f t="shared" si="47"/>
        <v>0</v>
      </c>
      <c r="CA174" s="158" t="str">
        <f t="shared" si="48"/>
        <v>0</v>
      </c>
      <c r="CB174" s="158" t="str">
        <f t="shared" si="49"/>
        <v>0</v>
      </c>
      <c r="CC174" s="158" t="str" cm="1">
        <f t="array" ref="CC174">IF(ISBLANK(AW174),"0",IF($AZ174&lt;3,"0",_xlfn.CEILING.MATH(AX174/الفرضيات!$H$3*(1+MAX(_xlfn.CHOOSECOLS(_xlfn._xlws.FILTER($I$4:$AT$335,$K$4:$K$335=AW174),36))))))</f>
        <v>0</v>
      </c>
      <c r="CD174" s="158" t="str" cm="1">
        <f t="array" ref="CD174">IF(ISBLANK(AW174),"0",IF($AZ174&lt;3,"0",_xlfn.CEILING.MATH(AY174/الفرضيات!$H$4*(1+MAX(_xlfn.CHOOSECOLS(_xlfn._xlws.FILTER($I$4:$AT$335,$K$4:$K$335=AW174),36))))))</f>
        <v>0</v>
      </c>
      <c r="CE174" s="158">
        <f>IFERROR(MAX(0,((BG174+BO174+BW174)*(1+AS174+AR174)+(BH174+BI174+BJ174+BL174+BP174+BQ174+BR174+BT174+BX174+BY174+BZ174+CB174)*(1+AS174))*(1+ VLOOKUP(AQ174,الفرضيات!$N$1:$O$11,2,0))-AH174),0)</f>
        <v>0</v>
      </c>
      <c r="CF174" s="158">
        <f t="shared" si="50"/>
        <v>0</v>
      </c>
      <c r="CG174" s="158" cm="1">
        <f t="array" ref="CG174">IFERROR(MAX(0,MAX(BM174,BU174,CC174)*(1+VLOOKUP(MAX(_xlfn.CHOOSECOLS(_xlfn._xlws.FILTER($I$4:$AT$335,$K$4:$K$335=AW174),35)),الفرضيات!$N$2:$O$11,2,0))-BA174),0)</f>
        <v>0</v>
      </c>
      <c r="CH174" s="158" cm="1">
        <f t="array" ref="CH174">IFERROR(MAX(0,MAX(BN174,BV174,CD174)*(1+VLOOKUP(MAX(_xlfn.CHOOSECOLS(_xlfn._xlws.FILTER($I$4:$AT$335,$K$4:$K$335=AW174),35)),الفرضيات!$N$2:$O$11,2,0))-BB174),0)</f>
        <v>0</v>
      </c>
    </row>
    <row r="175" spans="9:86" ht="24.75" thickBot="1" x14ac:dyDescent="0.3">
      <c r="I175" s="10"/>
      <c r="J175" s="10"/>
      <c r="K175" s="10"/>
      <c r="L175" s="10"/>
      <c r="M175" s="10"/>
      <c r="N175" s="10"/>
      <c r="O175" s="10"/>
      <c r="P175" s="10"/>
      <c r="Q175" s="10"/>
      <c r="R175" s="10"/>
      <c r="S175" s="10"/>
      <c r="T175" s="114"/>
      <c r="U175" s="114"/>
      <c r="V175" s="114"/>
      <c r="W175" s="10"/>
      <c r="X175" s="10"/>
      <c r="Y175" s="10"/>
      <c r="Z175" s="10"/>
      <c r="AA175" s="10"/>
      <c r="AB175" s="10"/>
      <c r="AC175" s="10"/>
      <c r="AD175" s="10"/>
      <c r="AE175" s="10"/>
      <c r="AF175" s="10"/>
      <c r="AG175" s="10"/>
      <c r="AH175" s="10"/>
      <c r="AI175" s="10"/>
      <c r="AJ175" s="10"/>
      <c r="AK175" s="10"/>
      <c r="AL175" s="10"/>
      <c r="AM175" s="10"/>
      <c r="AN175" s="10"/>
      <c r="AO175" s="10"/>
      <c r="AP175" s="10"/>
      <c r="AQ175" s="111" t="str">
        <f t="shared" si="34"/>
        <v/>
      </c>
      <c r="AR175" s="114" t="str">
        <f>IF(AQ175="","",(LOOKUP(SUM(N175:O175),الفرضيات!$R$2:$R$9, الفرضيات!$S$2:$S$9)))</f>
        <v/>
      </c>
      <c r="AS175" s="114" t="str">
        <f>IF(ISBLANK(L175),"",الفرضيات!$L$2)</f>
        <v/>
      </c>
      <c r="AT175" s="10"/>
      <c r="AU175" s="142"/>
      <c r="AV175" s="10"/>
      <c r="AW175" s="10"/>
      <c r="AX175" s="10"/>
      <c r="AY175" s="10"/>
      <c r="AZ175" s="10"/>
      <c r="BA175" s="10"/>
      <c r="BB175" s="10"/>
      <c r="BC175" s="10"/>
      <c r="BD175" s="10"/>
      <c r="BE175" s="10"/>
      <c r="BF175" s="144"/>
      <c r="BG175" s="158" t="str">
        <f>IF(ISBLANK(L175),"0",T175*(R175-AG175)/الفرضيات!$H$2*(1+AR175))</f>
        <v>0</v>
      </c>
      <c r="BH175" s="158" t="str">
        <f t="shared" si="35"/>
        <v>0</v>
      </c>
      <c r="BI175" s="158" t="str">
        <f t="shared" si="36"/>
        <v>0</v>
      </c>
      <c r="BJ175" s="158" t="str">
        <f t="shared" si="37"/>
        <v>0</v>
      </c>
      <c r="BK175" s="158" t="str">
        <f t="shared" si="38"/>
        <v>0</v>
      </c>
      <c r="BL175" s="158" t="str">
        <f t="shared" si="39"/>
        <v>0</v>
      </c>
      <c r="BM175" s="158" t="str" cm="1">
        <f t="array" ref="BM175">IF(ISBLANK(AW175),"0",_xlfn.CEILING.MATH(AX175/الفرضيات!$H$3*(1+MAX(_xlfn.CHOOSECOLS(_xlfn._xlws.FILTER($I$4:$AT$335,$K$4:$K$335=AW175),36)))))</f>
        <v>0</v>
      </c>
      <c r="BN175" s="158" t="str" cm="1">
        <f t="array" ref="BN175">IF(ISBLANK(AW175),"0",_xlfn.CEILING.MATH(AY175/الفرضيات!$H$4*(1+MAX(_xlfn.CHOOSECOLS(_xlfn._xlws.FILTER($I$4:$AT$335,$K$4:$K$335=AW175),36)))))</f>
        <v>0</v>
      </c>
      <c r="BO175" s="158" t="str">
        <f>IF(ISBLANK(L175),"0",IF(S175&lt;2,"0",(U175*(R175-AG175)/الفرضيات!$H$2*(1+AR175))))</f>
        <v>0</v>
      </c>
      <c r="BP175" s="158" t="str">
        <f t="shared" si="40"/>
        <v>0</v>
      </c>
      <c r="BQ175" s="158" t="str">
        <f t="shared" si="41"/>
        <v>0</v>
      </c>
      <c r="BR175" s="158" t="str">
        <f t="shared" si="42"/>
        <v>0</v>
      </c>
      <c r="BS175" s="158" t="str">
        <f t="shared" si="43"/>
        <v>0</v>
      </c>
      <c r="BT175" s="158" t="str">
        <f t="shared" si="44"/>
        <v>0</v>
      </c>
      <c r="BU175" s="158" t="str" cm="1">
        <f t="array" ref="BU175">IF(ISBLANK(AW175),"0",IF($AZ175&lt;2,"0",_xlfn.CEILING.MATH(AX175/الفرضيات!$H$3*(1+MAX(_xlfn.CHOOSECOLS(_xlfn._xlws.FILTER($I$4:$AT$335,$K$4:$K$335=AW175),36))))))</f>
        <v>0</v>
      </c>
      <c r="BV175" s="158" t="str" cm="1">
        <f t="array" ref="BV175">IF(ISBLANK(AW175),"0",IF($AZ175&lt;2,"0",_xlfn.CEILING.MATH(AY175/الفرضيات!$H$4*(1+MAX(_xlfn.CHOOSECOLS(_xlfn._xlws.FILTER($I$4:$AT$335,$K$4:$K$335=AW175),36))))))</f>
        <v>0</v>
      </c>
      <c r="BW175" s="158" t="str">
        <f>IF(ISBLANK(L175),"0",IF(S175&lt;3,"0",(V175*(R175-AG175)/الفرضيات!$H$2*(1+AR175))))</f>
        <v>0</v>
      </c>
      <c r="BX175" s="158" t="str">
        <f t="shared" si="45"/>
        <v>0</v>
      </c>
      <c r="BY175" s="158" t="str">
        <f t="shared" si="46"/>
        <v>0</v>
      </c>
      <c r="BZ175" s="158" t="str">
        <f t="shared" si="47"/>
        <v>0</v>
      </c>
      <c r="CA175" s="158" t="str">
        <f t="shared" si="48"/>
        <v>0</v>
      </c>
      <c r="CB175" s="158" t="str">
        <f t="shared" si="49"/>
        <v>0</v>
      </c>
      <c r="CC175" s="158" t="str" cm="1">
        <f t="array" ref="CC175">IF(ISBLANK(AW175),"0",IF($AZ175&lt;3,"0",_xlfn.CEILING.MATH(AX175/الفرضيات!$H$3*(1+MAX(_xlfn.CHOOSECOLS(_xlfn._xlws.FILTER($I$4:$AT$335,$K$4:$K$335=AW175),36))))))</f>
        <v>0</v>
      </c>
      <c r="CD175" s="158" t="str" cm="1">
        <f t="array" ref="CD175">IF(ISBLANK(AW175),"0",IF($AZ175&lt;3,"0",_xlfn.CEILING.MATH(AY175/الفرضيات!$H$4*(1+MAX(_xlfn.CHOOSECOLS(_xlfn._xlws.FILTER($I$4:$AT$335,$K$4:$K$335=AW175),36))))))</f>
        <v>0</v>
      </c>
      <c r="CE175" s="158">
        <f>IFERROR(MAX(0,((BG175+BO175+BW175)*(1+AS175+AR175)+(BH175+BI175+BJ175+BL175+BP175+BQ175+BR175+BT175+BX175+BY175+BZ175+CB175)*(1+AS175))*(1+ VLOOKUP(AQ175,الفرضيات!$N$1:$O$11,2,0))-AH175),0)</f>
        <v>0</v>
      </c>
      <c r="CF175" s="158">
        <f t="shared" si="50"/>
        <v>0</v>
      </c>
      <c r="CG175" s="158" cm="1">
        <f t="array" ref="CG175">IFERROR(MAX(0,MAX(BM175,BU175,CC175)*(1+VLOOKUP(MAX(_xlfn.CHOOSECOLS(_xlfn._xlws.FILTER($I$4:$AT$335,$K$4:$K$335=AW175),35)),الفرضيات!$N$2:$O$11,2,0))-BA175),0)</f>
        <v>0</v>
      </c>
      <c r="CH175" s="158" cm="1">
        <f t="array" ref="CH175">IFERROR(MAX(0,MAX(BN175,BV175,CD175)*(1+VLOOKUP(MAX(_xlfn.CHOOSECOLS(_xlfn._xlws.FILTER($I$4:$AT$335,$K$4:$K$335=AW175),35)),الفرضيات!$N$2:$O$11,2,0))-BB175),0)</f>
        <v>0</v>
      </c>
    </row>
    <row r="176" spans="9:86" ht="24.75" thickBot="1" x14ac:dyDescent="0.3">
      <c r="I176" s="10"/>
      <c r="J176" s="10"/>
      <c r="K176" s="10"/>
      <c r="L176" s="10"/>
      <c r="M176" s="10"/>
      <c r="N176" s="10"/>
      <c r="O176" s="10"/>
      <c r="P176" s="10"/>
      <c r="Q176" s="10"/>
      <c r="R176" s="10"/>
      <c r="S176" s="10"/>
      <c r="T176" s="114"/>
      <c r="U176" s="114"/>
      <c r="V176" s="114"/>
      <c r="W176" s="10"/>
      <c r="X176" s="10"/>
      <c r="Y176" s="10"/>
      <c r="Z176" s="10"/>
      <c r="AA176" s="10"/>
      <c r="AB176" s="10"/>
      <c r="AC176" s="10"/>
      <c r="AD176" s="10"/>
      <c r="AE176" s="10"/>
      <c r="AF176" s="10"/>
      <c r="AG176" s="10"/>
      <c r="AH176" s="10"/>
      <c r="AI176" s="10"/>
      <c r="AJ176" s="10"/>
      <c r="AK176" s="10"/>
      <c r="AL176" s="10"/>
      <c r="AM176" s="10"/>
      <c r="AN176" s="10"/>
      <c r="AO176" s="10"/>
      <c r="AP176" s="10"/>
      <c r="AQ176" s="111" t="str">
        <f t="shared" si="34"/>
        <v/>
      </c>
      <c r="AR176" s="114" t="str">
        <f>IF(AQ176="","",(LOOKUP(SUM(N176:O176),الفرضيات!$R$2:$R$9, الفرضيات!$S$2:$S$9)))</f>
        <v/>
      </c>
      <c r="AS176" s="114" t="str">
        <f>IF(ISBLANK(L176),"",الفرضيات!$L$2)</f>
        <v/>
      </c>
      <c r="AT176" s="10"/>
      <c r="AU176" s="142"/>
      <c r="AV176" s="10"/>
      <c r="AW176" s="10"/>
      <c r="AX176" s="10"/>
      <c r="AY176" s="10"/>
      <c r="AZ176" s="10"/>
      <c r="BA176" s="10"/>
      <c r="BB176" s="10"/>
      <c r="BC176" s="10"/>
      <c r="BD176" s="10"/>
      <c r="BE176" s="10"/>
      <c r="BF176" s="144"/>
      <c r="BG176" s="158" t="str">
        <f>IF(ISBLANK(L176),"0",T176*(R176-AG176)/الفرضيات!$H$2*(1+AR176))</f>
        <v>0</v>
      </c>
      <c r="BH176" s="158" t="str">
        <f t="shared" si="35"/>
        <v>0</v>
      </c>
      <c r="BI176" s="158" t="str">
        <f t="shared" si="36"/>
        <v>0</v>
      </c>
      <c r="BJ176" s="158" t="str">
        <f t="shared" si="37"/>
        <v>0</v>
      </c>
      <c r="BK176" s="158" t="str">
        <f t="shared" si="38"/>
        <v>0</v>
      </c>
      <c r="BL176" s="158" t="str">
        <f t="shared" si="39"/>
        <v>0</v>
      </c>
      <c r="BM176" s="158" t="str" cm="1">
        <f t="array" ref="BM176">IF(ISBLANK(AW176),"0",_xlfn.CEILING.MATH(AX176/الفرضيات!$H$3*(1+MAX(_xlfn.CHOOSECOLS(_xlfn._xlws.FILTER($I$4:$AT$335,$K$4:$K$335=AW176),36)))))</f>
        <v>0</v>
      </c>
      <c r="BN176" s="158" t="str" cm="1">
        <f t="array" ref="BN176">IF(ISBLANK(AW176),"0",_xlfn.CEILING.MATH(AY176/الفرضيات!$H$4*(1+MAX(_xlfn.CHOOSECOLS(_xlfn._xlws.FILTER($I$4:$AT$335,$K$4:$K$335=AW176),36)))))</f>
        <v>0</v>
      </c>
      <c r="BO176" s="158" t="str">
        <f>IF(ISBLANK(L176),"0",IF(S176&lt;2,"0",(U176*(R176-AG176)/الفرضيات!$H$2*(1+AR176))))</f>
        <v>0</v>
      </c>
      <c r="BP176" s="158" t="str">
        <f t="shared" si="40"/>
        <v>0</v>
      </c>
      <c r="BQ176" s="158" t="str">
        <f t="shared" si="41"/>
        <v>0</v>
      </c>
      <c r="BR176" s="158" t="str">
        <f t="shared" si="42"/>
        <v>0</v>
      </c>
      <c r="BS176" s="158" t="str">
        <f t="shared" si="43"/>
        <v>0</v>
      </c>
      <c r="BT176" s="158" t="str">
        <f t="shared" si="44"/>
        <v>0</v>
      </c>
      <c r="BU176" s="158" t="str" cm="1">
        <f t="array" ref="BU176">IF(ISBLANK(AW176),"0",IF($AZ176&lt;2,"0",_xlfn.CEILING.MATH(AX176/الفرضيات!$H$3*(1+MAX(_xlfn.CHOOSECOLS(_xlfn._xlws.FILTER($I$4:$AT$335,$K$4:$K$335=AW176),36))))))</f>
        <v>0</v>
      </c>
      <c r="BV176" s="158" t="str" cm="1">
        <f t="array" ref="BV176">IF(ISBLANK(AW176),"0",IF($AZ176&lt;2,"0",_xlfn.CEILING.MATH(AY176/الفرضيات!$H$4*(1+MAX(_xlfn.CHOOSECOLS(_xlfn._xlws.FILTER($I$4:$AT$335,$K$4:$K$335=AW176),36))))))</f>
        <v>0</v>
      </c>
      <c r="BW176" s="158" t="str">
        <f>IF(ISBLANK(L176),"0",IF(S176&lt;3,"0",(V176*(R176-AG176)/الفرضيات!$H$2*(1+AR176))))</f>
        <v>0</v>
      </c>
      <c r="BX176" s="158" t="str">
        <f t="shared" si="45"/>
        <v>0</v>
      </c>
      <c r="BY176" s="158" t="str">
        <f t="shared" si="46"/>
        <v>0</v>
      </c>
      <c r="BZ176" s="158" t="str">
        <f t="shared" si="47"/>
        <v>0</v>
      </c>
      <c r="CA176" s="158" t="str">
        <f t="shared" si="48"/>
        <v>0</v>
      </c>
      <c r="CB176" s="158" t="str">
        <f t="shared" si="49"/>
        <v>0</v>
      </c>
      <c r="CC176" s="158" t="str" cm="1">
        <f t="array" ref="CC176">IF(ISBLANK(AW176),"0",IF($AZ176&lt;3,"0",_xlfn.CEILING.MATH(AX176/الفرضيات!$H$3*(1+MAX(_xlfn.CHOOSECOLS(_xlfn._xlws.FILTER($I$4:$AT$335,$K$4:$K$335=AW176),36))))))</f>
        <v>0</v>
      </c>
      <c r="CD176" s="158" t="str" cm="1">
        <f t="array" ref="CD176">IF(ISBLANK(AW176),"0",IF($AZ176&lt;3,"0",_xlfn.CEILING.MATH(AY176/الفرضيات!$H$4*(1+MAX(_xlfn.CHOOSECOLS(_xlfn._xlws.FILTER($I$4:$AT$335,$K$4:$K$335=AW176),36))))))</f>
        <v>0</v>
      </c>
      <c r="CE176" s="158">
        <f>IFERROR(MAX(0,((BG176+BO176+BW176)*(1+AS176+AR176)+(BH176+BI176+BJ176+BL176+BP176+BQ176+BR176+BT176+BX176+BY176+BZ176+CB176)*(1+AS176))*(1+ VLOOKUP(AQ176,الفرضيات!$N$1:$O$11,2,0))-AH176),0)</f>
        <v>0</v>
      </c>
      <c r="CF176" s="158">
        <f t="shared" si="50"/>
        <v>0</v>
      </c>
      <c r="CG176" s="158" cm="1">
        <f t="array" ref="CG176">IFERROR(MAX(0,MAX(BM176,BU176,CC176)*(1+VLOOKUP(MAX(_xlfn.CHOOSECOLS(_xlfn._xlws.FILTER($I$4:$AT$335,$K$4:$K$335=AW176),35)),الفرضيات!$N$2:$O$11,2,0))-BA176),0)</f>
        <v>0</v>
      </c>
      <c r="CH176" s="158" cm="1">
        <f t="array" ref="CH176">IFERROR(MAX(0,MAX(BN176,BV176,CD176)*(1+VLOOKUP(MAX(_xlfn.CHOOSECOLS(_xlfn._xlws.FILTER($I$4:$AT$335,$K$4:$K$335=AW176),35)),الفرضيات!$N$2:$O$11,2,0))-BB176),0)</f>
        <v>0</v>
      </c>
    </row>
    <row r="177" spans="9:86" ht="24.75" thickBot="1" x14ac:dyDescent="0.3">
      <c r="I177" s="10"/>
      <c r="J177" s="10"/>
      <c r="K177" s="10"/>
      <c r="L177" s="10"/>
      <c r="M177" s="10"/>
      <c r="N177" s="10"/>
      <c r="O177" s="10"/>
      <c r="P177" s="10"/>
      <c r="Q177" s="10"/>
      <c r="R177" s="10"/>
      <c r="S177" s="10"/>
      <c r="T177" s="114"/>
      <c r="U177" s="114"/>
      <c r="V177" s="114"/>
      <c r="W177" s="10"/>
      <c r="X177" s="10"/>
      <c r="Y177" s="10"/>
      <c r="Z177" s="10"/>
      <c r="AA177" s="10"/>
      <c r="AB177" s="10"/>
      <c r="AC177" s="10"/>
      <c r="AD177" s="10"/>
      <c r="AE177" s="10"/>
      <c r="AF177" s="10"/>
      <c r="AG177" s="10"/>
      <c r="AH177" s="10"/>
      <c r="AI177" s="10"/>
      <c r="AJ177" s="10"/>
      <c r="AK177" s="10"/>
      <c r="AL177" s="10"/>
      <c r="AM177" s="10"/>
      <c r="AN177" s="10"/>
      <c r="AO177" s="10"/>
      <c r="AP177" s="10"/>
      <c r="AQ177" s="111" t="str">
        <f t="shared" si="34"/>
        <v/>
      </c>
      <c r="AR177" s="114" t="str">
        <f>IF(AQ177="","",(LOOKUP(SUM(N177:O177),الفرضيات!$R$2:$R$9, الفرضيات!$S$2:$S$9)))</f>
        <v/>
      </c>
      <c r="AS177" s="114" t="str">
        <f>IF(ISBLANK(L177),"",الفرضيات!$L$2)</f>
        <v/>
      </c>
      <c r="AT177" s="10"/>
      <c r="AU177" s="142"/>
      <c r="AV177" s="10"/>
      <c r="AW177" s="10"/>
      <c r="AX177" s="10"/>
      <c r="AY177" s="10"/>
      <c r="AZ177" s="10"/>
      <c r="BA177" s="10"/>
      <c r="BB177" s="10"/>
      <c r="BC177" s="10"/>
      <c r="BD177" s="10"/>
      <c r="BE177" s="10"/>
      <c r="BF177" s="144"/>
      <c r="BG177" s="158" t="str">
        <f>IF(ISBLANK(L177),"0",T177*(R177-AG177)/الفرضيات!$H$2*(1+AR177))</f>
        <v>0</v>
      </c>
      <c r="BH177" s="158" t="str">
        <f t="shared" si="35"/>
        <v>0</v>
      </c>
      <c r="BI177" s="158" t="str">
        <f t="shared" si="36"/>
        <v>0</v>
      </c>
      <c r="BJ177" s="158" t="str">
        <f t="shared" si="37"/>
        <v>0</v>
      </c>
      <c r="BK177" s="158" t="str">
        <f t="shared" si="38"/>
        <v>0</v>
      </c>
      <c r="BL177" s="158" t="str">
        <f t="shared" si="39"/>
        <v>0</v>
      </c>
      <c r="BM177" s="158" t="str" cm="1">
        <f t="array" ref="BM177">IF(ISBLANK(AW177),"0",_xlfn.CEILING.MATH(AX177/الفرضيات!$H$3*(1+MAX(_xlfn.CHOOSECOLS(_xlfn._xlws.FILTER($I$4:$AT$335,$K$4:$K$335=AW177),36)))))</f>
        <v>0</v>
      </c>
      <c r="BN177" s="158" t="str" cm="1">
        <f t="array" ref="BN177">IF(ISBLANK(AW177),"0",_xlfn.CEILING.MATH(AY177/الفرضيات!$H$4*(1+MAX(_xlfn.CHOOSECOLS(_xlfn._xlws.FILTER($I$4:$AT$335,$K$4:$K$335=AW177),36)))))</f>
        <v>0</v>
      </c>
      <c r="BO177" s="158" t="str">
        <f>IF(ISBLANK(L177),"0",IF(S177&lt;2,"0",(U177*(R177-AG177)/الفرضيات!$H$2*(1+AR177))))</f>
        <v>0</v>
      </c>
      <c r="BP177" s="158" t="str">
        <f t="shared" si="40"/>
        <v>0</v>
      </c>
      <c r="BQ177" s="158" t="str">
        <f t="shared" si="41"/>
        <v>0</v>
      </c>
      <c r="BR177" s="158" t="str">
        <f t="shared" si="42"/>
        <v>0</v>
      </c>
      <c r="BS177" s="158" t="str">
        <f t="shared" si="43"/>
        <v>0</v>
      </c>
      <c r="BT177" s="158" t="str">
        <f t="shared" si="44"/>
        <v>0</v>
      </c>
      <c r="BU177" s="158" t="str" cm="1">
        <f t="array" ref="BU177">IF(ISBLANK(AW177),"0",IF($AZ177&lt;2,"0",_xlfn.CEILING.MATH(AX177/الفرضيات!$H$3*(1+MAX(_xlfn.CHOOSECOLS(_xlfn._xlws.FILTER($I$4:$AT$335,$K$4:$K$335=AW177),36))))))</f>
        <v>0</v>
      </c>
      <c r="BV177" s="158" t="str" cm="1">
        <f t="array" ref="BV177">IF(ISBLANK(AW177),"0",IF($AZ177&lt;2,"0",_xlfn.CEILING.MATH(AY177/الفرضيات!$H$4*(1+MAX(_xlfn.CHOOSECOLS(_xlfn._xlws.FILTER($I$4:$AT$335,$K$4:$K$335=AW177),36))))))</f>
        <v>0</v>
      </c>
      <c r="BW177" s="158" t="str">
        <f>IF(ISBLANK(L177),"0",IF(S177&lt;3,"0",(V177*(R177-AG177)/الفرضيات!$H$2*(1+AR177))))</f>
        <v>0</v>
      </c>
      <c r="BX177" s="158" t="str">
        <f t="shared" si="45"/>
        <v>0</v>
      </c>
      <c r="BY177" s="158" t="str">
        <f t="shared" si="46"/>
        <v>0</v>
      </c>
      <c r="BZ177" s="158" t="str">
        <f t="shared" si="47"/>
        <v>0</v>
      </c>
      <c r="CA177" s="158" t="str">
        <f t="shared" si="48"/>
        <v>0</v>
      </c>
      <c r="CB177" s="158" t="str">
        <f t="shared" si="49"/>
        <v>0</v>
      </c>
      <c r="CC177" s="158" t="str" cm="1">
        <f t="array" ref="CC177">IF(ISBLANK(AW177),"0",IF($AZ177&lt;3,"0",_xlfn.CEILING.MATH(AX177/الفرضيات!$H$3*(1+MAX(_xlfn.CHOOSECOLS(_xlfn._xlws.FILTER($I$4:$AT$335,$K$4:$K$335=AW177),36))))))</f>
        <v>0</v>
      </c>
      <c r="CD177" s="158" t="str" cm="1">
        <f t="array" ref="CD177">IF(ISBLANK(AW177),"0",IF($AZ177&lt;3,"0",_xlfn.CEILING.MATH(AY177/الفرضيات!$H$4*(1+MAX(_xlfn.CHOOSECOLS(_xlfn._xlws.FILTER($I$4:$AT$335,$K$4:$K$335=AW177),36))))))</f>
        <v>0</v>
      </c>
      <c r="CE177" s="158">
        <f>IFERROR(MAX(0,((BG177+BO177+BW177)*(1+AS177+AR177)+(BH177+BI177+BJ177+BL177+BP177+BQ177+BR177+BT177+BX177+BY177+BZ177+CB177)*(1+AS177))*(1+ VLOOKUP(AQ177,الفرضيات!$N$1:$O$11,2,0))-AH177),0)</f>
        <v>0</v>
      </c>
      <c r="CF177" s="158">
        <f t="shared" si="50"/>
        <v>0</v>
      </c>
      <c r="CG177" s="158" cm="1">
        <f t="array" ref="CG177">IFERROR(MAX(0,MAX(BM177,BU177,CC177)*(1+VLOOKUP(MAX(_xlfn.CHOOSECOLS(_xlfn._xlws.FILTER($I$4:$AT$335,$K$4:$K$335=AW177),35)),الفرضيات!$N$2:$O$11,2,0))-BA177),0)</f>
        <v>0</v>
      </c>
      <c r="CH177" s="158" cm="1">
        <f t="array" ref="CH177">IFERROR(MAX(0,MAX(BN177,BV177,CD177)*(1+VLOOKUP(MAX(_xlfn.CHOOSECOLS(_xlfn._xlws.FILTER($I$4:$AT$335,$K$4:$K$335=AW177),35)),الفرضيات!$N$2:$O$11,2,0))-BB177),0)</f>
        <v>0</v>
      </c>
    </row>
    <row r="178" spans="9:86" ht="24.75" thickBot="1" x14ac:dyDescent="0.3">
      <c r="I178" s="10"/>
      <c r="J178" s="10"/>
      <c r="K178" s="10"/>
      <c r="L178" s="10"/>
      <c r="M178" s="10"/>
      <c r="N178" s="10"/>
      <c r="O178" s="10"/>
      <c r="P178" s="10"/>
      <c r="Q178" s="10"/>
      <c r="R178" s="10"/>
      <c r="S178" s="10"/>
      <c r="T178" s="114"/>
      <c r="U178" s="114"/>
      <c r="V178" s="114"/>
      <c r="W178" s="10"/>
      <c r="X178" s="10"/>
      <c r="Y178" s="10"/>
      <c r="Z178" s="10"/>
      <c r="AA178" s="10"/>
      <c r="AB178" s="10"/>
      <c r="AC178" s="10"/>
      <c r="AD178" s="10"/>
      <c r="AE178" s="10"/>
      <c r="AF178" s="10"/>
      <c r="AG178" s="10"/>
      <c r="AH178" s="10"/>
      <c r="AI178" s="10"/>
      <c r="AJ178" s="10"/>
      <c r="AK178" s="10"/>
      <c r="AL178" s="10"/>
      <c r="AM178" s="10"/>
      <c r="AN178" s="10"/>
      <c r="AO178" s="10"/>
      <c r="AP178" s="10"/>
      <c r="AQ178" s="111" t="str">
        <f t="shared" si="34"/>
        <v/>
      </c>
      <c r="AR178" s="114" t="str">
        <f>IF(AQ178="","",(LOOKUP(SUM(N178:O178),الفرضيات!$R$2:$R$9, الفرضيات!$S$2:$S$9)))</f>
        <v/>
      </c>
      <c r="AS178" s="114" t="str">
        <f>IF(ISBLANK(L178),"",الفرضيات!$L$2)</f>
        <v/>
      </c>
      <c r="AT178" s="10"/>
      <c r="AU178" s="142"/>
      <c r="AV178" s="10"/>
      <c r="AW178" s="10"/>
      <c r="AX178" s="10"/>
      <c r="AY178" s="10"/>
      <c r="AZ178" s="10"/>
      <c r="BA178" s="10"/>
      <c r="BB178" s="10"/>
      <c r="BC178" s="10"/>
      <c r="BD178" s="10"/>
      <c r="BE178" s="10"/>
      <c r="BF178" s="144"/>
      <c r="BG178" s="158" t="str">
        <f>IF(ISBLANK(L178),"0",T178*(R178-AG178)/الفرضيات!$H$2*(1+AR178))</f>
        <v>0</v>
      </c>
      <c r="BH178" s="158" t="str">
        <f t="shared" si="35"/>
        <v>0</v>
      </c>
      <c r="BI178" s="158" t="str">
        <f t="shared" si="36"/>
        <v>0</v>
      </c>
      <c r="BJ178" s="158" t="str">
        <f t="shared" si="37"/>
        <v>0</v>
      </c>
      <c r="BK178" s="158" t="str">
        <f t="shared" si="38"/>
        <v>0</v>
      </c>
      <c r="BL178" s="158" t="str">
        <f t="shared" si="39"/>
        <v>0</v>
      </c>
      <c r="BM178" s="158" t="str" cm="1">
        <f t="array" ref="BM178">IF(ISBLANK(AW178),"0",_xlfn.CEILING.MATH(AX178/الفرضيات!$H$3*(1+MAX(_xlfn.CHOOSECOLS(_xlfn._xlws.FILTER($I$4:$AT$335,$K$4:$K$335=AW178),36)))))</f>
        <v>0</v>
      </c>
      <c r="BN178" s="158" t="str" cm="1">
        <f t="array" ref="BN178">IF(ISBLANK(AW178),"0",_xlfn.CEILING.MATH(AY178/الفرضيات!$H$4*(1+MAX(_xlfn.CHOOSECOLS(_xlfn._xlws.FILTER($I$4:$AT$335,$K$4:$K$335=AW178),36)))))</f>
        <v>0</v>
      </c>
      <c r="BO178" s="158" t="str">
        <f>IF(ISBLANK(L178),"0",IF(S178&lt;2,"0",(U178*(R178-AG178)/الفرضيات!$H$2*(1+AR178))))</f>
        <v>0</v>
      </c>
      <c r="BP178" s="158" t="str">
        <f t="shared" si="40"/>
        <v>0</v>
      </c>
      <c r="BQ178" s="158" t="str">
        <f t="shared" si="41"/>
        <v>0</v>
      </c>
      <c r="BR178" s="158" t="str">
        <f t="shared" si="42"/>
        <v>0</v>
      </c>
      <c r="BS178" s="158" t="str">
        <f t="shared" si="43"/>
        <v>0</v>
      </c>
      <c r="BT178" s="158" t="str">
        <f t="shared" si="44"/>
        <v>0</v>
      </c>
      <c r="BU178" s="158" t="str" cm="1">
        <f t="array" ref="BU178">IF(ISBLANK(AW178),"0",IF($AZ178&lt;2,"0",_xlfn.CEILING.MATH(AX178/الفرضيات!$H$3*(1+MAX(_xlfn.CHOOSECOLS(_xlfn._xlws.FILTER($I$4:$AT$335,$K$4:$K$335=AW178),36))))))</f>
        <v>0</v>
      </c>
      <c r="BV178" s="158" t="str" cm="1">
        <f t="array" ref="BV178">IF(ISBLANK(AW178),"0",IF($AZ178&lt;2,"0",_xlfn.CEILING.MATH(AY178/الفرضيات!$H$4*(1+MAX(_xlfn.CHOOSECOLS(_xlfn._xlws.FILTER($I$4:$AT$335,$K$4:$K$335=AW178),36))))))</f>
        <v>0</v>
      </c>
      <c r="BW178" s="158" t="str">
        <f>IF(ISBLANK(L178),"0",IF(S178&lt;3,"0",(V178*(R178-AG178)/الفرضيات!$H$2*(1+AR178))))</f>
        <v>0</v>
      </c>
      <c r="BX178" s="158" t="str">
        <f t="shared" si="45"/>
        <v>0</v>
      </c>
      <c r="BY178" s="158" t="str">
        <f t="shared" si="46"/>
        <v>0</v>
      </c>
      <c r="BZ178" s="158" t="str">
        <f t="shared" si="47"/>
        <v>0</v>
      </c>
      <c r="CA178" s="158" t="str">
        <f t="shared" si="48"/>
        <v>0</v>
      </c>
      <c r="CB178" s="158" t="str">
        <f t="shared" si="49"/>
        <v>0</v>
      </c>
      <c r="CC178" s="158" t="str" cm="1">
        <f t="array" ref="CC178">IF(ISBLANK(AW178),"0",IF($AZ178&lt;3,"0",_xlfn.CEILING.MATH(AX178/الفرضيات!$H$3*(1+MAX(_xlfn.CHOOSECOLS(_xlfn._xlws.FILTER($I$4:$AT$335,$K$4:$K$335=AW178),36))))))</f>
        <v>0</v>
      </c>
      <c r="CD178" s="158" t="str" cm="1">
        <f t="array" ref="CD178">IF(ISBLANK(AW178),"0",IF($AZ178&lt;3,"0",_xlfn.CEILING.MATH(AY178/الفرضيات!$H$4*(1+MAX(_xlfn.CHOOSECOLS(_xlfn._xlws.FILTER($I$4:$AT$335,$K$4:$K$335=AW178),36))))))</f>
        <v>0</v>
      </c>
      <c r="CE178" s="158">
        <f>IFERROR(MAX(0,((BG178+BO178+BW178)*(1+AS178+AR178)+(BH178+BI178+BJ178+BL178+BP178+BQ178+BR178+BT178+BX178+BY178+BZ178+CB178)*(1+AS178))*(1+ VLOOKUP(AQ178,الفرضيات!$N$1:$O$11,2,0))-AH178),0)</f>
        <v>0</v>
      </c>
      <c r="CF178" s="158">
        <f t="shared" si="50"/>
        <v>0</v>
      </c>
      <c r="CG178" s="158" cm="1">
        <f t="array" ref="CG178">IFERROR(MAX(0,MAX(BM178,BU178,CC178)*(1+VLOOKUP(MAX(_xlfn.CHOOSECOLS(_xlfn._xlws.FILTER($I$4:$AT$335,$K$4:$K$335=AW178),35)),الفرضيات!$N$2:$O$11,2,0))-BA178),0)</f>
        <v>0</v>
      </c>
      <c r="CH178" s="158" cm="1">
        <f t="array" ref="CH178">IFERROR(MAX(0,MAX(BN178,BV178,CD178)*(1+VLOOKUP(MAX(_xlfn.CHOOSECOLS(_xlfn._xlws.FILTER($I$4:$AT$335,$K$4:$K$335=AW178),35)),الفرضيات!$N$2:$O$11,2,0))-BB178),0)</f>
        <v>0</v>
      </c>
    </row>
    <row r="179" spans="9:86" ht="24.75" thickBot="1" x14ac:dyDescent="0.3">
      <c r="I179" s="10"/>
      <c r="J179" s="10"/>
      <c r="K179" s="10"/>
      <c r="L179" s="10"/>
      <c r="M179" s="10"/>
      <c r="N179" s="10"/>
      <c r="O179" s="10"/>
      <c r="P179" s="10"/>
      <c r="Q179" s="10"/>
      <c r="R179" s="10"/>
      <c r="S179" s="10"/>
      <c r="T179" s="114"/>
      <c r="U179" s="114"/>
      <c r="V179" s="114"/>
      <c r="W179" s="10"/>
      <c r="X179" s="10"/>
      <c r="Y179" s="10"/>
      <c r="Z179" s="10"/>
      <c r="AA179" s="10"/>
      <c r="AB179" s="10"/>
      <c r="AC179" s="10"/>
      <c r="AD179" s="10"/>
      <c r="AE179" s="10"/>
      <c r="AF179" s="10"/>
      <c r="AG179" s="10"/>
      <c r="AH179" s="10"/>
      <c r="AI179" s="10"/>
      <c r="AJ179" s="10"/>
      <c r="AK179" s="10"/>
      <c r="AL179" s="10"/>
      <c r="AM179" s="10"/>
      <c r="AN179" s="10"/>
      <c r="AO179" s="10"/>
      <c r="AP179" s="10"/>
      <c r="AQ179" s="111" t="str">
        <f t="shared" si="34"/>
        <v/>
      </c>
      <c r="AR179" s="114" t="str">
        <f>IF(AQ179="","",(LOOKUP(SUM(N179:O179),الفرضيات!$R$2:$R$9, الفرضيات!$S$2:$S$9)))</f>
        <v/>
      </c>
      <c r="AS179" s="114" t="str">
        <f>IF(ISBLANK(L179),"",الفرضيات!$L$2)</f>
        <v/>
      </c>
      <c r="AT179" s="10"/>
      <c r="AU179" s="142"/>
      <c r="AV179" s="10"/>
      <c r="AW179" s="10"/>
      <c r="AX179" s="10"/>
      <c r="AY179" s="10"/>
      <c r="AZ179" s="10"/>
      <c r="BA179" s="10"/>
      <c r="BB179" s="10"/>
      <c r="BC179" s="10"/>
      <c r="BD179" s="10"/>
      <c r="BE179" s="10"/>
      <c r="BF179" s="144"/>
      <c r="BG179" s="158" t="str">
        <f>IF(ISBLANK(L179),"0",T179*(R179-AG179)/الفرضيات!$H$2*(1+AR179))</f>
        <v>0</v>
      </c>
      <c r="BH179" s="158" t="str">
        <f t="shared" si="35"/>
        <v>0</v>
      </c>
      <c r="BI179" s="158" t="str">
        <f t="shared" si="36"/>
        <v>0</v>
      </c>
      <c r="BJ179" s="158" t="str">
        <f t="shared" si="37"/>
        <v>0</v>
      </c>
      <c r="BK179" s="158" t="str">
        <f t="shared" si="38"/>
        <v>0</v>
      </c>
      <c r="BL179" s="158" t="str">
        <f t="shared" si="39"/>
        <v>0</v>
      </c>
      <c r="BM179" s="158" t="str" cm="1">
        <f t="array" ref="BM179">IF(ISBLANK(AW179),"0",_xlfn.CEILING.MATH(AX179/الفرضيات!$H$3*(1+MAX(_xlfn.CHOOSECOLS(_xlfn._xlws.FILTER($I$4:$AT$335,$K$4:$K$335=AW179),36)))))</f>
        <v>0</v>
      </c>
      <c r="BN179" s="158" t="str" cm="1">
        <f t="array" ref="BN179">IF(ISBLANK(AW179),"0",_xlfn.CEILING.MATH(AY179/الفرضيات!$H$4*(1+MAX(_xlfn.CHOOSECOLS(_xlfn._xlws.FILTER($I$4:$AT$335,$K$4:$K$335=AW179),36)))))</f>
        <v>0</v>
      </c>
      <c r="BO179" s="158" t="str">
        <f>IF(ISBLANK(L179),"0",IF(S179&lt;2,"0",(U179*(R179-AG179)/الفرضيات!$H$2*(1+AR179))))</f>
        <v>0</v>
      </c>
      <c r="BP179" s="158" t="str">
        <f t="shared" si="40"/>
        <v>0</v>
      </c>
      <c r="BQ179" s="158" t="str">
        <f t="shared" si="41"/>
        <v>0</v>
      </c>
      <c r="BR179" s="158" t="str">
        <f t="shared" si="42"/>
        <v>0</v>
      </c>
      <c r="BS179" s="158" t="str">
        <f t="shared" si="43"/>
        <v>0</v>
      </c>
      <c r="BT179" s="158" t="str">
        <f t="shared" si="44"/>
        <v>0</v>
      </c>
      <c r="BU179" s="158" t="str" cm="1">
        <f t="array" ref="BU179">IF(ISBLANK(AW179),"0",IF($AZ179&lt;2,"0",_xlfn.CEILING.MATH(AX179/الفرضيات!$H$3*(1+MAX(_xlfn.CHOOSECOLS(_xlfn._xlws.FILTER($I$4:$AT$335,$K$4:$K$335=AW179),36))))))</f>
        <v>0</v>
      </c>
      <c r="BV179" s="158" t="str" cm="1">
        <f t="array" ref="BV179">IF(ISBLANK(AW179),"0",IF($AZ179&lt;2,"0",_xlfn.CEILING.MATH(AY179/الفرضيات!$H$4*(1+MAX(_xlfn.CHOOSECOLS(_xlfn._xlws.FILTER($I$4:$AT$335,$K$4:$K$335=AW179),36))))))</f>
        <v>0</v>
      </c>
      <c r="BW179" s="158" t="str">
        <f>IF(ISBLANK(L179),"0",IF(S179&lt;3,"0",(V179*(R179-AG179)/الفرضيات!$H$2*(1+AR179))))</f>
        <v>0</v>
      </c>
      <c r="BX179" s="158" t="str">
        <f t="shared" si="45"/>
        <v>0</v>
      </c>
      <c r="BY179" s="158" t="str">
        <f t="shared" si="46"/>
        <v>0</v>
      </c>
      <c r="BZ179" s="158" t="str">
        <f t="shared" si="47"/>
        <v>0</v>
      </c>
      <c r="CA179" s="158" t="str">
        <f t="shared" si="48"/>
        <v>0</v>
      </c>
      <c r="CB179" s="158" t="str">
        <f t="shared" si="49"/>
        <v>0</v>
      </c>
      <c r="CC179" s="158" t="str" cm="1">
        <f t="array" ref="CC179">IF(ISBLANK(AW179),"0",IF($AZ179&lt;3,"0",_xlfn.CEILING.MATH(AX179/الفرضيات!$H$3*(1+MAX(_xlfn.CHOOSECOLS(_xlfn._xlws.FILTER($I$4:$AT$335,$K$4:$K$335=AW179),36))))))</f>
        <v>0</v>
      </c>
      <c r="CD179" s="158" t="str" cm="1">
        <f t="array" ref="CD179">IF(ISBLANK(AW179),"0",IF($AZ179&lt;3,"0",_xlfn.CEILING.MATH(AY179/الفرضيات!$H$4*(1+MAX(_xlfn.CHOOSECOLS(_xlfn._xlws.FILTER($I$4:$AT$335,$K$4:$K$335=AW179),36))))))</f>
        <v>0</v>
      </c>
      <c r="CE179" s="158">
        <f>IFERROR(MAX(0,((BG179+BO179+BW179)*(1+AS179+AR179)+(BH179+BI179+BJ179+BL179+BP179+BQ179+BR179+BT179+BX179+BY179+BZ179+CB179)*(1+AS179))*(1+ VLOOKUP(AQ179,الفرضيات!$N$1:$O$11,2,0))-AH179),0)</f>
        <v>0</v>
      </c>
      <c r="CF179" s="158">
        <f t="shared" si="50"/>
        <v>0</v>
      </c>
      <c r="CG179" s="158" cm="1">
        <f t="array" ref="CG179">IFERROR(MAX(0,MAX(BM179,BU179,CC179)*(1+VLOOKUP(MAX(_xlfn.CHOOSECOLS(_xlfn._xlws.FILTER($I$4:$AT$335,$K$4:$K$335=AW179),35)),الفرضيات!$N$2:$O$11,2,0))-BA179),0)</f>
        <v>0</v>
      </c>
      <c r="CH179" s="158" cm="1">
        <f t="array" ref="CH179">IFERROR(MAX(0,MAX(BN179,BV179,CD179)*(1+VLOOKUP(MAX(_xlfn.CHOOSECOLS(_xlfn._xlws.FILTER($I$4:$AT$335,$K$4:$K$335=AW179),35)),الفرضيات!$N$2:$O$11,2,0))-BB179),0)</f>
        <v>0</v>
      </c>
    </row>
    <row r="180" spans="9:86" ht="24.75" thickBot="1" x14ac:dyDescent="0.3">
      <c r="I180" s="10"/>
      <c r="J180" s="10"/>
      <c r="K180" s="10"/>
      <c r="L180" s="10"/>
      <c r="M180" s="10"/>
      <c r="N180" s="10"/>
      <c r="O180" s="10"/>
      <c r="P180" s="10"/>
      <c r="Q180" s="10"/>
      <c r="R180" s="10"/>
      <c r="S180" s="10"/>
      <c r="T180" s="114"/>
      <c r="U180" s="114"/>
      <c r="V180" s="114"/>
      <c r="W180" s="10"/>
      <c r="X180" s="10"/>
      <c r="Y180" s="10"/>
      <c r="Z180" s="10"/>
      <c r="AA180" s="10"/>
      <c r="AB180" s="10"/>
      <c r="AC180" s="10"/>
      <c r="AD180" s="10"/>
      <c r="AE180" s="10"/>
      <c r="AF180" s="10"/>
      <c r="AG180" s="10"/>
      <c r="AH180" s="10"/>
      <c r="AI180" s="10"/>
      <c r="AJ180" s="10"/>
      <c r="AK180" s="10"/>
      <c r="AL180" s="10"/>
      <c r="AM180" s="10"/>
      <c r="AN180" s="10"/>
      <c r="AO180" s="10"/>
      <c r="AP180" s="10"/>
      <c r="AQ180" s="111" t="str">
        <f t="shared" si="34"/>
        <v/>
      </c>
      <c r="AR180" s="114" t="str">
        <f>IF(AQ180="","",(LOOKUP(SUM(N180:O180),الفرضيات!$R$2:$R$9, الفرضيات!$S$2:$S$9)))</f>
        <v/>
      </c>
      <c r="AS180" s="114" t="str">
        <f>IF(ISBLANK(L180),"",الفرضيات!$L$2)</f>
        <v/>
      </c>
      <c r="AT180" s="10"/>
      <c r="AU180" s="142"/>
      <c r="AV180" s="10"/>
      <c r="AW180" s="10"/>
      <c r="AX180" s="10"/>
      <c r="AY180" s="10"/>
      <c r="AZ180" s="10"/>
      <c r="BA180" s="10"/>
      <c r="BB180" s="10"/>
      <c r="BC180" s="10"/>
      <c r="BD180" s="10"/>
      <c r="BE180" s="10"/>
      <c r="BF180" s="144"/>
      <c r="BG180" s="158" t="str">
        <f>IF(ISBLANK(L180),"0",T180*(R180-AG180)/الفرضيات!$H$2*(1+AR180))</f>
        <v>0</v>
      </c>
      <c r="BH180" s="158" t="str">
        <f t="shared" si="35"/>
        <v>0</v>
      </c>
      <c r="BI180" s="158" t="str">
        <f t="shared" si="36"/>
        <v>0</v>
      </c>
      <c r="BJ180" s="158" t="str">
        <f t="shared" si="37"/>
        <v>0</v>
      </c>
      <c r="BK180" s="158" t="str">
        <f t="shared" si="38"/>
        <v>0</v>
      </c>
      <c r="BL180" s="158" t="str">
        <f t="shared" si="39"/>
        <v>0</v>
      </c>
      <c r="BM180" s="158" t="str" cm="1">
        <f t="array" ref="BM180">IF(ISBLANK(AW180),"0",_xlfn.CEILING.MATH(AX180/الفرضيات!$H$3*(1+MAX(_xlfn.CHOOSECOLS(_xlfn._xlws.FILTER($I$4:$AT$335,$K$4:$K$335=AW180),36)))))</f>
        <v>0</v>
      </c>
      <c r="BN180" s="158" t="str" cm="1">
        <f t="array" ref="BN180">IF(ISBLANK(AW180),"0",_xlfn.CEILING.MATH(AY180/الفرضيات!$H$4*(1+MAX(_xlfn.CHOOSECOLS(_xlfn._xlws.FILTER($I$4:$AT$335,$K$4:$K$335=AW180),36)))))</f>
        <v>0</v>
      </c>
      <c r="BO180" s="158" t="str">
        <f>IF(ISBLANK(L180),"0",IF(S180&lt;2,"0",(U180*(R180-AG180)/الفرضيات!$H$2*(1+AR180))))</f>
        <v>0</v>
      </c>
      <c r="BP180" s="158" t="str">
        <f t="shared" si="40"/>
        <v>0</v>
      </c>
      <c r="BQ180" s="158" t="str">
        <f t="shared" si="41"/>
        <v>0</v>
      </c>
      <c r="BR180" s="158" t="str">
        <f t="shared" si="42"/>
        <v>0</v>
      </c>
      <c r="BS180" s="158" t="str">
        <f t="shared" si="43"/>
        <v>0</v>
      </c>
      <c r="BT180" s="158" t="str">
        <f t="shared" si="44"/>
        <v>0</v>
      </c>
      <c r="BU180" s="158" t="str" cm="1">
        <f t="array" ref="BU180">IF(ISBLANK(AW180),"0",IF($AZ180&lt;2,"0",_xlfn.CEILING.MATH(AX180/الفرضيات!$H$3*(1+MAX(_xlfn.CHOOSECOLS(_xlfn._xlws.FILTER($I$4:$AT$335,$K$4:$K$335=AW180),36))))))</f>
        <v>0</v>
      </c>
      <c r="BV180" s="158" t="str" cm="1">
        <f t="array" ref="BV180">IF(ISBLANK(AW180),"0",IF($AZ180&lt;2,"0",_xlfn.CEILING.MATH(AY180/الفرضيات!$H$4*(1+MAX(_xlfn.CHOOSECOLS(_xlfn._xlws.FILTER($I$4:$AT$335,$K$4:$K$335=AW180),36))))))</f>
        <v>0</v>
      </c>
      <c r="BW180" s="158" t="str">
        <f>IF(ISBLANK(L180),"0",IF(S180&lt;3,"0",(V180*(R180-AG180)/الفرضيات!$H$2*(1+AR180))))</f>
        <v>0</v>
      </c>
      <c r="BX180" s="158" t="str">
        <f t="shared" si="45"/>
        <v>0</v>
      </c>
      <c r="BY180" s="158" t="str">
        <f t="shared" si="46"/>
        <v>0</v>
      </c>
      <c r="BZ180" s="158" t="str">
        <f t="shared" si="47"/>
        <v>0</v>
      </c>
      <c r="CA180" s="158" t="str">
        <f t="shared" si="48"/>
        <v>0</v>
      </c>
      <c r="CB180" s="158" t="str">
        <f t="shared" si="49"/>
        <v>0</v>
      </c>
      <c r="CC180" s="158" t="str" cm="1">
        <f t="array" ref="CC180">IF(ISBLANK(AW180),"0",IF($AZ180&lt;3,"0",_xlfn.CEILING.MATH(AX180/الفرضيات!$H$3*(1+MAX(_xlfn.CHOOSECOLS(_xlfn._xlws.FILTER($I$4:$AT$335,$K$4:$K$335=AW180),36))))))</f>
        <v>0</v>
      </c>
      <c r="CD180" s="158" t="str" cm="1">
        <f t="array" ref="CD180">IF(ISBLANK(AW180),"0",IF($AZ180&lt;3,"0",_xlfn.CEILING.MATH(AY180/الفرضيات!$H$4*(1+MAX(_xlfn.CHOOSECOLS(_xlfn._xlws.FILTER($I$4:$AT$335,$K$4:$K$335=AW180),36))))))</f>
        <v>0</v>
      </c>
      <c r="CE180" s="158">
        <f>IFERROR(MAX(0,((BG180+BO180+BW180)*(1+AS180+AR180)+(BH180+BI180+BJ180+BL180+BP180+BQ180+BR180+BT180+BX180+BY180+BZ180+CB180)*(1+AS180))*(1+ VLOOKUP(AQ180,الفرضيات!$N$1:$O$11,2,0))-AH180),0)</f>
        <v>0</v>
      </c>
      <c r="CF180" s="158">
        <f t="shared" si="50"/>
        <v>0</v>
      </c>
      <c r="CG180" s="158" cm="1">
        <f t="array" ref="CG180">IFERROR(MAX(0,MAX(BM180,BU180,CC180)*(1+VLOOKUP(MAX(_xlfn.CHOOSECOLS(_xlfn._xlws.FILTER($I$4:$AT$335,$K$4:$K$335=AW180),35)),الفرضيات!$N$2:$O$11,2,0))-BA180),0)</f>
        <v>0</v>
      </c>
      <c r="CH180" s="158" cm="1">
        <f t="array" ref="CH180">IFERROR(MAX(0,MAX(BN180,BV180,CD180)*(1+VLOOKUP(MAX(_xlfn.CHOOSECOLS(_xlfn._xlws.FILTER($I$4:$AT$335,$K$4:$K$335=AW180),35)),الفرضيات!$N$2:$O$11,2,0))-BB180),0)</f>
        <v>0</v>
      </c>
    </row>
    <row r="181" spans="9:86" ht="24.75" thickBot="1" x14ac:dyDescent="0.3">
      <c r="I181" s="10"/>
      <c r="J181" s="10"/>
      <c r="K181" s="10"/>
      <c r="L181" s="10"/>
      <c r="M181" s="10"/>
      <c r="N181" s="10"/>
      <c r="O181" s="10"/>
      <c r="P181" s="10"/>
      <c r="Q181" s="10"/>
      <c r="R181" s="10"/>
      <c r="S181" s="10"/>
      <c r="T181" s="114"/>
      <c r="U181" s="114"/>
      <c r="V181" s="114"/>
      <c r="W181" s="10"/>
      <c r="X181" s="10"/>
      <c r="Y181" s="10"/>
      <c r="Z181" s="10"/>
      <c r="AA181" s="10"/>
      <c r="AB181" s="10"/>
      <c r="AC181" s="10"/>
      <c r="AD181" s="10"/>
      <c r="AE181" s="10"/>
      <c r="AF181" s="10"/>
      <c r="AG181" s="10"/>
      <c r="AH181" s="10"/>
      <c r="AI181" s="10"/>
      <c r="AJ181" s="10"/>
      <c r="AK181" s="10"/>
      <c r="AL181" s="10"/>
      <c r="AM181" s="10"/>
      <c r="AN181" s="10"/>
      <c r="AO181" s="10"/>
      <c r="AP181" s="10"/>
      <c r="AQ181" s="111" t="str">
        <f t="shared" si="34"/>
        <v/>
      </c>
      <c r="AR181" s="114" t="str">
        <f>IF(AQ181="","",(LOOKUP(SUM(N181:O181),الفرضيات!$R$2:$R$9, الفرضيات!$S$2:$S$9)))</f>
        <v/>
      </c>
      <c r="AS181" s="114" t="str">
        <f>IF(ISBLANK(L181),"",الفرضيات!$L$2)</f>
        <v/>
      </c>
      <c r="AT181" s="10"/>
      <c r="AU181" s="142"/>
      <c r="AV181" s="10"/>
      <c r="AW181" s="10"/>
      <c r="AX181" s="10"/>
      <c r="AY181" s="10"/>
      <c r="AZ181" s="10"/>
      <c r="BA181" s="10"/>
      <c r="BB181" s="10"/>
      <c r="BC181" s="10"/>
      <c r="BD181" s="10"/>
      <c r="BE181" s="10"/>
      <c r="BF181" s="144"/>
      <c r="BG181" s="158" t="str">
        <f>IF(ISBLANK(L181),"0",T181*(R181-AG181)/الفرضيات!$H$2*(1+AR181))</f>
        <v>0</v>
      </c>
      <c r="BH181" s="158" t="str">
        <f t="shared" si="35"/>
        <v>0</v>
      </c>
      <c r="BI181" s="158" t="str">
        <f t="shared" si="36"/>
        <v>0</v>
      </c>
      <c r="BJ181" s="158" t="str">
        <f t="shared" si="37"/>
        <v>0</v>
      </c>
      <c r="BK181" s="158" t="str">
        <f t="shared" si="38"/>
        <v>0</v>
      </c>
      <c r="BL181" s="158" t="str">
        <f t="shared" si="39"/>
        <v>0</v>
      </c>
      <c r="BM181" s="158" t="str" cm="1">
        <f t="array" ref="BM181">IF(ISBLANK(AW181),"0",_xlfn.CEILING.MATH(AX181/الفرضيات!$H$3*(1+MAX(_xlfn.CHOOSECOLS(_xlfn._xlws.FILTER($I$4:$AT$335,$K$4:$K$335=AW181),36)))))</f>
        <v>0</v>
      </c>
      <c r="BN181" s="158" t="str" cm="1">
        <f t="array" ref="BN181">IF(ISBLANK(AW181),"0",_xlfn.CEILING.MATH(AY181/الفرضيات!$H$4*(1+MAX(_xlfn.CHOOSECOLS(_xlfn._xlws.FILTER($I$4:$AT$335,$K$4:$K$335=AW181),36)))))</f>
        <v>0</v>
      </c>
      <c r="BO181" s="158" t="str">
        <f>IF(ISBLANK(L181),"0",IF(S181&lt;2,"0",(U181*(R181-AG181)/الفرضيات!$H$2*(1+AR181))))</f>
        <v>0</v>
      </c>
      <c r="BP181" s="158" t="str">
        <f t="shared" si="40"/>
        <v>0</v>
      </c>
      <c r="BQ181" s="158" t="str">
        <f t="shared" si="41"/>
        <v>0</v>
      </c>
      <c r="BR181" s="158" t="str">
        <f t="shared" si="42"/>
        <v>0</v>
      </c>
      <c r="BS181" s="158" t="str">
        <f t="shared" si="43"/>
        <v>0</v>
      </c>
      <c r="BT181" s="158" t="str">
        <f t="shared" si="44"/>
        <v>0</v>
      </c>
      <c r="BU181" s="158" t="str" cm="1">
        <f t="array" ref="BU181">IF(ISBLANK(AW181),"0",IF($AZ181&lt;2,"0",_xlfn.CEILING.MATH(AX181/الفرضيات!$H$3*(1+MAX(_xlfn.CHOOSECOLS(_xlfn._xlws.FILTER($I$4:$AT$335,$K$4:$K$335=AW181),36))))))</f>
        <v>0</v>
      </c>
      <c r="BV181" s="158" t="str" cm="1">
        <f t="array" ref="BV181">IF(ISBLANK(AW181),"0",IF($AZ181&lt;2,"0",_xlfn.CEILING.MATH(AY181/الفرضيات!$H$4*(1+MAX(_xlfn.CHOOSECOLS(_xlfn._xlws.FILTER($I$4:$AT$335,$K$4:$K$335=AW181),36))))))</f>
        <v>0</v>
      </c>
      <c r="BW181" s="158" t="str">
        <f>IF(ISBLANK(L181),"0",IF(S181&lt;3,"0",(V181*(R181-AG181)/الفرضيات!$H$2*(1+AR181))))</f>
        <v>0</v>
      </c>
      <c r="BX181" s="158" t="str">
        <f t="shared" si="45"/>
        <v>0</v>
      </c>
      <c r="BY181" s="158" t="str">
        <f t="shared" si="46"/>
        <v>0</v>
      </c>
      <c r="BZ181" s="158" t="str">
        <f t="shared" si="47"/>
        <v>0</v>
      </c>
      <c r="CA181" s="158" t="str">
        <f t="shared" si="48"/>
        <v>0</v>
      </c>
      <c r="CB181" s="158" t="str">
        <f t="shared" si="49"/>
        <v>0</v>
      </c>
      <c r="CC181" s="158" t="str" cm="1">
        <f t="array" ref="CC181">IF(ISBLANK(AW181),"0",IF($AZ181&lt;3,"0",_xlfn.CEILING.MATH(AX181/الفرضيات!$H$3*(1+MAX(_xlfn.CHOOSECOLS(_xlfn._xlws.FILTER($I$4:$AT$335,$K$4:$K$335=AW181),36))))))</f>
        <v>0</v>
      </c>
      <c r="CD181" s="158" t="str" cm="1">
        <f t="array" ref="CD181">IF(ISBLANK(AW181),"0",IF($AZ181&lt;3,"0",_xlfn.CEILING.MATH(AY181/الفرضيات!$H$4*(1+MAX(_xlfn.CHOOSECOLS(_xlfn._xlws.FILTER($I$4:$AT$335,$K$4:$K$335=AW181),36))))))</f>
        <v>0</v>
      </c>
      <c r="CE181" s="158">
        <f>IFERROR(MAX(0,((BG181+BO181+BW181)*(1+AS181+AR181)+(BH181+BI181+BJ181+BL181+BP181+BQ181+BR181+BT181+BX181+BY181+BZ181+CB181)*(1+AS181))*(1+ VLOOKUP(AQ181,الفرضيات!$N$1:$O$11,2,0))-AH181),0)</f>
        <v>0</v>
      </c>
      <c r="CF181" s="158">
        <f t="shared" si="50"/>
        <v>0</v>
      </c>
      <c r="CG181" s="158" cm="1">
        <f t="array" ref="CG181">IFERROR(MAX(0,MAX(BM181,BU181,CC181)*(1+VLOOKUP(MAX(_xlfn.CHOOSECOLS(_xlfn._xlws.FILTER($I$4:$AT$335,$K$4:$K$335=AW181),35)),الفرضيات!$N$2:$O$11,2,0))-BA181),0)</f>
        <v>0</v>
      </c>
      <c r="CH181" s="158" cm="1">
        <f t="array" ref="CH181">IFERROR(MAX(0,MAX(BN181,BV181,CD181)*(1+VLOOKUP(MAX(_xlfn.CHOOSECOLS(_xlfn._xlws.FILTER($I$4:$AT$335,$K$4:$K$335=AW181),35)),الفرضيات!$N$2:$O$11,2,0))-BB181),0)</f>
        <v>0</v>
      </c>
    </row>
    <row r="182" spans="9:86" ht="24.75" thickBot="1" x14ac:dyDescent="0.3">
      <c r="I182" s="10"/>
      <c r="J182" s="10"/>
      <c r="K182" s="10"/>
      <c r="L182" s="10"/>
      <c r="M182" s="10"/>
      <c r="N182" s="10"/>
      <c r="O182" s="10"/>
      <c r="P182" s="10"/>
      <c r="Q182" s="10"/>
      <c r="R182" s="10"/>
      <c r="S182" s="10"/>
      <c r="T182" s="114"/>
      <c r="U182" s="114"/>
      <c r="V182" s="114"/>
      <c r="W182" s="10"/>
      <c r="X182" s="10"/>
      <c r="Y182" s="10"/>
      <c r="Z182" s="10"/>
      <c r="AA182" s="10"/>
      <c r="AB182" s="10"/>
      <c r="AC182" s="10"/>
      <c r="AD182" s="10"/>
      <c r="AE182" s="10"/>
      <c r="AF182" s="10"/>
      <c r="AG182" s="10"/>
      <c r="AH182" s="10"/>
      <c r="AI182" s="10"/>
      <c r="AJ182" s="10"/>
      <c r="AK182" s="10"/>
      <c r="AL182" s="10"/>
      <c r="AM182" s="10"/>
      <c r="AN182" s="10"/>
      <c r="AO182" s="10"/>
      <c r="AP182" s="10"/>
      <c r="AQ182" s="111" t="str">
        <f t="shared" si="34"/>
        <v/>
      </c>
      <c r="AR182" s="114" t="str">
        <f>IF(AQ182="","",(LOOKUP(SUM(N182:O182),الفرضيات!$R$2:$R$9, الفرضيات!$S$2:$S$9)))</f>
        <v/>
      </c>
      <c r="AS182" s="114" t="str">
        <f>IF(ISBLANK(L182),"",الفرضيات!$L$2)</f>
        <v/>
      </c>
      <c r="AT182" s="10"/>
      <c r="AU182" s="142"/>
      <c r="AV182" s="10"/>
      <c r="AW182" s="10"/>
      <c r="AX182" s="10"/>
      <c r="AY182" s="10"/>
      <c r="AZ182" s="10"/>
      <c r="BA182" s="10"/>
      <c r="BB182" s="10"/>
      <c r="BC182" s="10"/>
      <c r="BD182" s="10"/>
      <c r="BE182" s="10"/>
      <c r="BF182" s="144"/>
      <c r="BG182" s="158" t="str">
        <f>IF(ISBLANK(L182),"0",T182*(R182-AG182)/الفرضيات!$H$2*(1+AR182))</f>
        <v>0</v>
      </c>
      <c r="BH182" s="158" t="str">
        <f t="shared" si="35"/>
        <v>0</v>
      </c>
      <c r="BI182" s="158" t="str">
        <f t="shared" si="36"/>
        <v>0</v>
      </c>
      <c r="BJ182" s="158" t="str">
        <f t="shared" si="37"/>
        <v>0</v>
      </c>
      <c r="BK182" s="158" t="str">
        <f t="shared" si="38"/>
        <v>0</v>
      </c>
      <c r="BL182" s="158" t="str">
        <f t="shared" si="39"/>
        <v>0</v>
      </c>
      <c r="BM182" s="158" t="str" cm="1">
        <f t="array" ref="BM182">IF(ISBLANK(AW182),"0",_xlfn.CEILING.MATH(AX182/الفرضيات!$H$3*(1+MAX(_xlfn.CHOOSECOLS(_xlfn._xlws.FILTER($I$4:$AT$335,$K$4:$K$335=AW182),36)))))</f>
        <v>0</v>
      </c>
      <c r="BN182" s="158" t="str" cm="1">
        <f t="array" ref="BN182">IF(ISBLANK(AW182),"0",_xlfn.CEILING.MATH(AY182/الفرضيات!$H$4*(1+MAX(_xlfn.CHOOSECOLS(_xlfn._xlws.FILTER($I$4:$AT$335,$K$4:$K$335=AW182),36)))))</f>
        <v>0</v>
      </c>
      <c r="BO182" s="158" t="str">
        <f>IF(ISBLANK(L182),"0",IF(S182&lt;2,"0",(U182*(R182-AG182)/الفرضيات!$H$2*(1+AR182))))</f>
        <v>0</v>
      </c>
      <c r="BP182" s="158" t="str">
        <f t="shared" si="40"/>
        <v>0</v>
      </c>
      <c r="BQ182" s="158" t="str">
        <f t="shared" si="41"/>
        <v>0</v>
      </c>
      <c r="BR182" s="158" t="str">
        <f t="shared" si="42"/>
        <v>0</v>
      </c>
      <c r="BS182" s="158" t="str">
        <f t="shared" si="43"/>
        <v>0</v>
      </c>
      <c r="BT182" s="158" t="str">
        <f t="shared" si="44"/>
        <v>0</v>
      </c>
      <c r="BU182" s="158" t="str" cm="1">
        <f t="array" ref="BU182">IF(ISBLANK(AW182),"0",IF($AZ182&lt;2,"0",_xlfn.CEILING.MATH(AX182/الفرضيات!$H$3*(1+MAX(_xlfn.CHOOSECOLS(_xlfn._xlws.FILTER($I$4:$AT$335,$K$4:$K$335=AW182),36))))))</f>
        <v>0</v>
      </c>
      <c r="BV182" s="158" t="str" cm="1">
        <f t="array" ref="BV182">IF(ISBLANK(AW182),"0",IF($AZ182&lt;2,"0",_xlfn.CEILING.MATH(AY182/الفرضيات!$H$4*(1+MAX(_xlfn.CHOOSECOLS(_xlfn._xlws.FILTER($I$4:$AT$335,$K$4:$K$335=AW182),36))))))</f>
        <v>0</v>
      </c>
      <c r="BW182" s="158" t="str">
        <f>IF(ISBLANK(L182),"0",IF(S182&lt;3,"0",(V182*(R182-AG182)/الفرضيات!$H$2*(1+AR182))))</f>
        <v>0</v>
      </c>
      <c r="BX182" s="158" t="str">
        <f t="shared" si="45"/>
        <v>0</v>
      </c>
      <c r="BY182" s="158" t="str">
        <f t="shared" si="46"/>
        <v>0</v>
      </c>
      <c r="BZ182" s="158" t="str">
        <f t="shared" si="47"/>
        <v>0</v>
      </c>
      <c r="CA182" s="158" t="str">
        <f t="shared" si="48"/>
        <v>0</v>
      </c>
      <c r="CB182" s="158" t="str">
        <f t="shared" si="49"/>
        <v>0</v>
      </c>
      <c r="CC182" s="158" t="str" cm="1">
        <f t="array" ref="CC182">IF(ISBLANK(AW182),"0",IF($AZ182&lt;3,"0",_xlfn.CEILING.MATH(AX182/الفرضيات!$H$3*(1+MAX(_xlfn.CHOOSECOLS(_xlfn._xlws.FILTER($I$4:$AT$335,$K$4:$K$335=AW182),36))))))</f>
        <v>0</v>
      </c>
      <c r="CD182" s="158" t="str" cm="1">
        <f t="array" ref="CD182">IF(ISBLANK(AW182),"0",IF($AZ182&lt;3,"0",_xlfn.CEILING.MATH(AY182/الفرضيات!$H$4*(1+MAX(_xlfn.CHOOSECOLS(_xlfn._xlws.FILTER($I$4:$AT$335,$K$4:$K$335=AW182),36))))))</f>
        <v>0</v>
      </c>
      <c r="CE182" s="158">
        <f>IFERROR(MAX(0,((BG182+BO182+BW182)*(1+AS182+AR182)+(BH182+BI182+BJ182+BL182+BP182+BQ182+BR182+BT182+BX182+BY182+BZ182+CB182)*(1+AS182))*(1+ VLOOKUP(AQ182,الفرضيات!$N$1:$O$11,2,0))-AH182),0)</f>
        <v>0</v>
      </c>
      <c r="CF182" s="158">
        <f t="shared" si="50"/>
        <v>0</v>
      </c>
      <c r="CG182" s="158" cm="1">
        <f t="array" ref="CG182">IFERROR(MAX(0,MAX(BM182,BU182,CC182)*(1+VLOOKUP(MAX(_xlfn.CHOOSECOLS(_xlfn._xlws.FILTER($I$4:$AT$335,$K$4:$K$335=AW182),35)),الفرضيات!$N$2:$O$11,2,0))-BA182),0)</f>
        <v>0</v>
      </c>
      <c r="CH182" s="158" cm="1">
        <f t="array" ref="CH182">IFERROR(MAX(0,MAX(BN182,BV182,CD182)*(1+VLOOKUP(MAX(_xlfn.CHOOSECOLS(_xlfn._xlws.FILTER($I$4:$AT$335,$K$4:$K$335=AW182),35)),الفرضيات!$N$2:$O$11,2,0))-BB182),0)</f>
        <v>0</v>
      </c>
    </row>
    <row r="183" spans="9:86" ht="24.75" thickBot="1" x14ac:dyDescent="0.3">
      <c r="I183" s="10"/>
      <c r="J183" s="10"/>
      <c r="K183" s="10"/>
      <c r="L183" s="10"/>
      <c r="M183" s="10"/>
      <c r="N183" s="10"/>
      <c r="O183" s="10"/>
      <c r="P183" s="10"/>
      <c r="Q183" s="10"/>
      <c r="R183" s="10"/>
      <c r="S183" s="10"/>
      <c r="T183" s="114"/>
      <c r="U183" s="114"/>
      <c r="V183" s="114"/>
      <c r="W183" s="10"/>
      <c r="X183" s="10"/>
      <c r="Y183" s="10"/>
      <c r="Z183" s="10"/>
      <c r="AA183" s="10"/>
      <c r="AB183" s="10"/>
      <c r="AC183" s="10"/>
      <c r="AD183" s="10"/>
      <c r="AE183" s="10"/>
      <c r="AF183" s="10"/>
      <c r="AG183" s="10"/>
      <c r="AH183" s="10"/>
      <c r="AI183" s="10"/>
      <c r="AJ183" s="10"/>
      <c r="AK183" s="10"/>
      <c r="AL183" s="10"/>
      <c r="AM183" s="10"/>
      <c r="AN183" s="10"/>
      <c r="AO183" s="10"/>
      <c r="AP183" s="10"/>
      <c r="AQ183" s="111" t="str">
        <f t="shared" si="34"/>
        <v/>
      </c>
      <c r="AR183" s="114" t="str">
        <f>IF(AQ183="","",(LOOKUP(SUM(N183:O183),الفرضيات!$R$2:$R$9, الفرضيات!$S$2:$S$9)))</f>
        <v/>
      </c>
      <c r="AS183" s="114" t="str">
        <f>IF(ISBLANK(L183),"",الفرضيات!$L$2)</f>
        <v/>
      </c>
      <c r="AT183" s="10"/>
      <c r="AU183" s="142"/>
      <c r="AV183" s="10"/>
      <c r="AW183" s="10"/>
      <c r="AX183" s="10"/>
      <c r="AY183" s="10"/>
      <c r="AZ183" s="10"/>
      <c r="BA183" s="10"/>
      <c r="BB183" s="10"/>
      <c r="BC183" s="10"/>
      <c r="BD183" s="10"/>
      <c r="BE183" s="10"/>
      <c r="BF183" s="144"/>
      <c r="BG183" s="158" t="str">
        <f>IF(ISBLANK(L183),"0",T183*(R183-AG183)/الفرضيات!$H$2*(1+AR183))</f>
        <v>0</v>
      </c>
      <c r="BH183" s="158" t="str">
        <f t="shared" si="35"/>
        <v>0</v>
      </c>
      <c r="BI183" s="158" t="str">
        <f t="shared" si="36"/>
        <v>0</v>
      </c>
      <c r="BJ183" s="158" t="str">
        <f t="shared" si="37"/>
        <v>0</v>
      </c>
      <c r="BK183" s="158" t="str">
        <f t="shared" si="38"/>
        <v>0</v>
      </c>
      <c r="BL183" s="158" t="str">
        <f t="shared" si="39"/>
        <v>0</v>
      </c>
      <c r="BM183" s="158" t="str" cm="1">
        <f t="array" ref="BM183">IF(ISBLANK(AW183),"0",_xlfn.CEILING.MATH(AX183/الفرضيات!$H$3*(1+MAX(_xlfn.CHOOSECOLS(_xlfn._xlws.FILTER($I$4:$AT$335,$K$4:$K$335=AW183),36)))))</f>
        <v>0</v>
      </c>
      <c r="BN183" s="158" t="str" cm="1">
        <f t="array" ref="BN183">IF(ISBLANK(AW183),"0",_xlfn.CEILING.MATH(AY183/الفرضيات!$H$4*(1+MAX(_xlfn.CHOOSECOLS(_xlfn._xlws.FILTER($I$4:$AT$335,$K$4:$K$335=AW183),36)))))</f>
        <v>0</v>
      </c>
      <c r="BO183" s="158" t="str">
        <f>IF(ISBLANK(L183),"0",IF(S183&lt;2,"0",(U183*(R183-AG183)/الفرضيات!$H$2*(1+AR183))))</f>
        <v>0</v>
      </c>
      <c r="BP183" s="158" t="str">
        <f t="shared" si="40"/>
        <v>0</v>
      </c>
      <c r="BQ183" s="158" t="str">
        <f t="shared" si="41"/>
        <v>0</v>
      </c>
      <c r="BR183" s="158" t="str">
        <f t="shared" si="42"/>
        <v>0</v>
      </c>
      <c r="BS183" s="158" t="str">
        <f t="shared" si="43"/>
        <v>0</v>
      </c>
      <c r="BT183" s="158" t="str">
        <f t="shared" si="44"/>
        <v>0</v>
      </c>
      <c r="BU183" s="158" t="str" cm="1">
        <f t="array" ref="BU183">IF(ISBLANK(AW183),"0",IF($AZ183&lt;2,"0",_xlfn.CEILING.MATH(AX183/الفرضيات!$H$3*(1+MAX(_xlfn.CHOOSECOLS(_xlfn._xlws.FILTER($I$4:$AT$335,$K$4:$K$335=AW183),36))))))</f>
        <v>0</v>
      </c>
      <c r="BV183" s="158" t="str" cm="1">
        <f t="array" ref="BV183">IF(ISBLANK(AW183),"0",IF($AZ183&lt;2,"0",_xlfn.CEILING.MATH(AY183/الفرضيات!$H$4*(1+MAX(_xlfn.CHOOSECOLS(_xlfn._xlws.FILTER($I$4:$AT$335,$K$4:$K$335=AW183),36))))))</f>
        <v>0</v>
      </c>
      <c r="BW183" s="158" t="str">
        <f>IF(ISBLANK(L183),"0",IF(S183&lt;3,"0",(V183*(R183-AG183)/الفرضيات!$H$2*(1+AR183))))</f>
        <v>0</v>
      </c>
      <c r="BX183" s="158" t="str">
        <f t="shared" si="45"/>
        <v>0</v>
      </c>
      <c r="BY183" s="158" t="str">
        <f t="shared" si="46"/>
        <v>0</v>
      </c>
      <c r="BZ183" s="158" t="str">
        <f t="shared" si="47"/>
        <v>0</v>
      </c>
      <c r="CA183" s="158" t="str">
        <f t="shared" si="48"/>
        <v>0</v>
      </c>
      <c r="CB183" s="158" t="str">
        <f t="shared" si="49"/>
        <v>0</v>
      </c>
      <c r="CC183" s="158" t="str" cm="1">
        <f t="array" ref="CC183">IF(ISBLANK(AW183),"0",IF($AZ183&lt;3,"0",_xlfn.CEILING.MATH(AX183/الفرضيات!$H$3*(1+MAX(_xlfn.CHOOSECOLS(_xlfn._xlws.FILTER($I$4:$AT$335,$K$4:$K$335=AW183),36))))))</f>
        <v>0</v>
      </c>
      <c r="CD183" s="158" t="str" cm="1">
        <f t="array" ref="CD183">IF(ISBLANK(AW183),"0",IF($AZ183&lt;3,"0",_xlfn.CEILING.MATH(AY183/الفرضيات!$H$4*(1+MAX(_xlfn.CHOOSECOLS(_xlfn._xlws.FILTER($I$4:$AT$335,$K$4:$K$335=AW183),36))))))</f>
        <v>0</v>
      </c>
      <c r="CE183" s="158">
        <f>IFERROR(MAX(0,((BG183+BO183+BW183)*(1+AS183+AR183)+(BH183+BI183+BJ183+BL183+BP183+BQ183+BR183+BT183+BX183+BY183+BZ183+CB183)*(1+AS183))*(1+ VLOOKUP(AQ183,الفرضيات!$N$1:$O$11,2,0))-AH183),0)</f>
        <v>0</v>
      </c>
      <c r="CF183" s="158">
        <f t="shared" si="50"/>
        <v>0</v>
      </c>
      <c r="CG183" s="158" cm="1">
        <f t="array" ref="CG183">IFERROR(MAX(0,MAX(BM183,BU183,CC183)*(1+VLOOKUP(MAX(_xlfn.CHOOSECOLS(_xlfn._xlws.FILTER($I$4:$AT$335,$K$4:$K$335=AW183),35)),الفرضيات!$N$2:$O$11,2,0))-BA183),0)</f>
        <v>0</v>
      </c>
      <c r="CH183" s="158" cm="1">
        <f t="array" ref="CH183">IFERROR(MAX(0,MAX(BN183,BV183,CD183)*(1+VLOOKUP(MAX(_xlfn.CHOOSECOLS(_xlfn._xlws.FILTER($I$4:$AT$335,$K$4:$K$335=AW183),35)),الفرضيات!$N$2:$O$11,2,0))-BB183),0)</f>
        <v>0</v>
      </c>
    </row>
    <row r="184" spans="9:86" ht="24.75" thickBot="1" x14ac:dyDescent="0.3">
      <c r="I184" s="10"/>
      <c r="J184" s="10"/>
      <c r="K184" s="10"/>
      <c r="L184" s="10"/>
      <c r="M184" s="10"/>
      <c r="N184" s="10"/>
      <c r="O184" s="10"/>
      <c r="P184" s="10"/>
      <c r="Q184" s="10"/>
      <c r="R184" s="10"/>
      <c r="S184" s="10"/>
      <c r="T184" s="114"/>
      <c r="U184" s="114"/>
      <c r="V184" s="114"/>
      <c r="W184" s="10"/>
      <c r="X184" s="10"/>
      <c r="Y184" s="10"/>
      <c r="Z184" s="10"/>
      <c r="AA184" s="10"/>
      <c r="AB184" s="10"/>
      <c r="AC184" s="10"/>
      <c r="AD184" s="10"/>
      <c r="AE184" s="10"/>
      <c r="AF184" s="10"/>
      <c r="AG184" s="10"/>
      <c r="AH184" s="10"/>
      <c r="AI184" s="10"/>
      <c r="AJ184" s="10"/>
      <c r="AK184" s="10"/>
      <c r="AL184" s="10"/>
      <c r="AM184" s="10"/>
      <c r="AN184" s="10"/>
      <c r="AO184" s="10"/>
      <c r="AP184" s="10"/>
      <c r="AQ184" s="111" t="str">
        <f t="shared" si="34"/>
        <v/>
      </c>
      <c r="AR184" s="114" t="str">
        <f>IF(AQ184="","",(LOOKUP(SUM(N184:O184),الفرضيات!$R$2:$R$9, الفرضيات!$S$2:$S$9)))</f>
        <v/>
      </c>
      <c r="AS184" s="114" t="str">
        <f>IF(ISBLANK(L184),"",الفرضيات!$L$2)</f>
        <v/>
      </c>
      <c r="AT184" s="10"/>
      <c r="AU184" s="142"/>
      <c r="AV184" s="10"/>
      <c r="AW184" s="10"/>
      <c r="AX184" s="10"/>
      <c r="AY184" s="10"/>
      <c r="AZ184" s="10"/>
      <c r="BA184" s="10"/>
      <c r="BB184" s="10"/>
      <c r="BC184" s="10"/>
      <c r="BD184" s="10"/>
      <c r="BE184" s="10"/>
      <c r="BF184" s="144"/>
      <c r="BG184" s="158" t="str">
        <f>IF(ISBLANK(L184),"0",T184*(R184-AG184)/الفرضيات!$H$2*(1+AR184))</f>
        <v>0</v>
      </c>
      <c r="BH184" s="158" t="str">
        <f t="shared" si="35"/>
        <v>0</v>
      </c>
      <c r="BI184" s="158" t="str">
        <f t="shared" si="36"/>
        <v>0</v>
      </c>
      <c r="BJ184" s="158" t="str">
        <f t="shared" si="37"/>
        <v>0</v>
      </c>
      <c r="BK184" s="158" t="str">
        <f t="shared" si="38"/>
        <v>0</v>
      </c>
      <c r="BL184" s="158" t="str">
        <f t="shared" si="39"/>
        <v>0</v>
      </c>
      <c r="BM184" s="158" t="str" cm="1">
        <f t="array" ref="BM184">IF(ISBLANK(AW184),"0",_xlfn.CEILING.MATH(AX184/الفرضيات!$H$3*(1+MAX(_xlfn.CHOOSECOLS(_xlfn._xlws.FILTER($I$4:$AT$335,$K$4:$K$335=AW184),36)))))</f>
        <v>0</v>
      </c>
      <c r="BN184" s="158" t="str" cm="1">
        <f t="array" ref="BN184">IF(ISBLANK(AW184),"0",_xlfn.CEILING.MATH(AY184/الفرضيات!$H$4*(1+MAX(_xlfn.CHOOSECOLS(_xlfn._xlws.FILTER($I$4:$AT$335,$K$4:$K$335=AW184),36)))))</f>
        <v>0</v>
      </c>
      <c r="BO184" s="158" t="str">
        <f>IF(ISBLANK(L184),"0",IF(S184&lt;2,"0",(U184*(R184-AG184)/الفرضيات!$H$2*(1+AR184))))</f>
        <v>0</v>
      </c>
      <c r="BP184" s="158" t="str">
        <f t="shared" si="40"/>
        <v>0</v>
      </c>
      <c r="BQ184" s="158" t="str">
        <f t="shared" si="41"/>
        <v>0</v>
      </c>
      <c r="BR184" s="158" t="str">
        <f t="shared" si="42"/>
        <v>0</v>
      </c>
      <c r="BS184" s="158" t="str">
        <f t="shared" si="43"/>
        <v>0</v>
      </c>
      <c r="BT184" s="158" t="str">
        <f t="shared" si="44"/>
        <v>0</v>
      </c>
      <c r="BU184" s="158" t="str" cm="1">
        <f t="array" ref="BU184">IF(ISBLANK(AW184),"0",IF($AZ184&lt;2,"0",_xlfn.CEILING.MATH(AX184/الفرضيات!$H$3*(1+MAX(_xlfn.CHOOSECOLS(_xlfn._xlws.FILTER($I$4:$AT$335,$K$4:$K$335=AW184),36))))))</f>
        <v>0</v>
      </c>
      <c r="BV184" s="158" t="str" cm="1">
        <f t="array" ref="BV184">IF(ISBLANK(AW184),"0",IF($AZ184&lt;2,"0",_xlfn.CEILING.MATH(AY184/الفرضيات!$H$4*(1+MAX(_xlfn.CHOOSECOLS(_xlfn._xlws.FILTER($I$4:$AT$335,$K$4:$K$335=AW184),36))))))</f>
        <v>0</v>
      </c>
      <c r="BW184" s="158" t="str">
        <f>IF(ISBLANK(L184),"0",IF(S184&lt;3,"0",(V184*(R184-AG184)/الفرضيات!$H$2*(1+AR184))))</f>
        <v>0</v>
      </c>
      <c r="BX184" s="158" t="str">
        <f t="shared" si="45"/>
        <v>0</v>
      </c>
      <c r="BY184" s="158" t="str">
        <f t="shared" si="46"/>
        <v>0</v>
      </c>
      <c r="BZ184" s="158" t="str">
        <f t="shared" si="47"/>
        <v>0</v>
      </c>
      <c r="CA184" s="158" t="str">
        <f t="shared" si="48"/>
        <v>0</v>
      </c>
      <c r="CB184" s="158" t="str">
        <f t="shared" si="49"/>
        <v>0</v>
      </c>
      <c r="CC184" s="158" t="str" cm="1">
        <f t="array" ref="CC184">IF(ISBLANK(AW184),"0",IF($AZ184&lt;3,"0",_xlfn.CEILING.MATH(AX184/الفرضيات!$H$3*(1+MAX(_xlfn.CHOOSECOLS(_xlfn._xlws.FILTER($I$4:$AT$335,$K$4:$K$335=AW184),36))))))</f>
        <v>0</v>
      </c>
      <c r="CD184" s="158" t="str" cm="1">
        <f t="array" ref="CD184">IF(ISBLANK(AW184),"0",IF($AZ184&lt;3,"0",_xlfn.CEILING.MATH(AY184/الفرضيات!$H$4*(1+MAX(_xlfn.CHOOSECOLS(_xlfn._xlws.FILTER($I$4:$AT$335,$K$4:$K$335=AW184),36))))))</f>
        <v>0</v>
      </c>
      <c r="CE184" s="158">
        <f>IFERROR(MAX(0,((BG184+BO184+BW184)*(1+AS184+AR184)+(BH184+BI184+BJ184+BL184+BP184+BQ184+BR184+BT184+BX184+BY184+BZ184+CB184)*(1+AS184))*(1+ VLOOKUP(AQ184,الفرضيات!$N$1:$O$11,2,0))-AH184),0)</f>
        <v>0</v>
      </c>
      <c r="CF184" s="158">
        <f t="shared" si="50"/>
        <v>0</v>
      </c>
      <c r="CG184" s="158" cm="1">
        <f t="array" ref="CG184">IFERROR(MAX(0,MAX(BM184,BU184,CC184)*(1+VLOOKUP(MAX(_xlfn.CHOOSECOLS(_xlfn._xlws.FILTER($I$4:$AT$335,$K$4:$K$335=AW184),35)),الفرضيات!$N$2:$O$11,2,0))-BA184),0)</f>
        <v>0</v>
      </c>
      <c r="CH184" s="158" cm="1">
        <f t="array" ref="CH184">IFERROR(MAX(0,MAX(BN184,BV184,CD184)*(1+VLOOKUP(MAX(_xlfn.CHOOSECOLS(_xlfn._xlws.FILTER($I$4:$AT$335,$K$4:$K$335=AW184),35)),الفرضيات!$N$2:$O$11,2,0))-BB184),0)</f>
        <v>0</v>
      </c>
    </row>
    <row r="185" spans="9:86" ht="24.75" thickBot="1" x14ac:dyDescent="0.3">
      <c r="I185" s="10"/>
      <c r="J185" s="10"/>
      <c r="K185" s="10"/>
      <c r="L185" s="10"/>
      <c r="M185" s="10"/>
      <c r="N185" s="10"/>
      <c r="O185" s="10"/>
      <c r="P185" s="10"/>
      <c r="Q185" s="10"/>
      <c r="R185" s="10"/>
      <c r="S185" s="10"/>
      <c r="T185" s="114"/>
      <c r="U185" s="114"/>
      <c r="V185" s="114"/>
      <c r="W185" s="10"/>
      <c r="X185" s="10"/>
      <c r="Y185" s="10"/>
      <c r="Z185" s="10"/>
      <c r="AA185" s="10"/>
      <c r="AB185" s="10"/>
      <c r="AC185" s="10"/>
      <c r="AD185" s="10"/>
      <c r="AE185" s="10"/>
      <c r="AF185" s="10"/>
      <c r="AG185" s="10"/>
      <c r="AH185" s="10"/>
      <c r="AI185" s="10"/>
      <c r="AJ185" s="10"/>
      <c r="AK185" s="10"/>
      <c r="AL185" s="10"/>
      <c r="AM185" s="10"/>
      <c r="AN185" s="10"/>
      <c r="AO185" s="10"/>
      <c r="AP185" s="10"/>
      <c r="AQ185" s="111" t="str">
        <f t="shared" si="34"/>
        <v/>
      </c>
      <c r="AR185" s="114" t="str">
        <f>IF(AQ185="","",(LOOKUP(SUM(N185:O185),الفرضيات!$R$2:$R$9, الفرضيات!$S$2:$S$9)))</f>
        <v/>
      </c>
      <c r="AS185" s="114" t="str">
        <f>IF(ISBLANK(L185),"",الفرضيات!$L$2)</f>
        <v/>
      </c>
      <c r="AT185" s="10"/>
      <c r="AU185" s="142"/>
      <c r="AV185" s="10"/>
      <c r="AW185" s="10"/>
      <c r="AX185" s="10"/>
      <c r="AY185" s="10"/>
      <c r="AZ185" s="10"/>
      <c r="BA185" s="10"/>
      <c r="BB185" s="10"/>
      <c r="BC185" s="10"/>
      <c r="BD185" s="10"/>
      <c r="BE185" s="10"/>
      <c r="BF185" s="144"/>
      <c r="BG185" s="158" t="str">
        <f>IF(ISBLANK(L185),"0",T185*(R185-AG185)/الفرضيات!$H$2*(1+AR185))</f>
        <v>0</v>
      </c>
      <c r="BH185" s="158" t="str">
        <f t="shared" si="35"/>
        <v>0</v>
      </c>
      <c r="BI185" s="158" t="str">
        <f t="shared" si="36"/>
        <v>0</v>
      </c>
      <c r="BJ185" s="158" t="str">
        <f t="shared" si="37"/>
        <v>0</v>
      </c>
      <c r="BK185" s="158" t="str">
        <f t="shared" si="38"/>
        <v>0</v>
      </c>
      <c r="BL185" s="158" t="str">
        <f t="shared" si="39"/>
        <v>0</v>
      </c>
      <c r="BM185" s="158" t="str" cm="1">
        <f t="array" ref="BM185">IF(ISBLANK(AW185),"0",_xlfn.CEILING.MATH(AX185/الفرضيات!$H$3*(1+MAX(_xlfn.CHOOSECOLS(_xlfn._xlws.FILTER($I$4:$AT$335,$K$4:$K$335=AW185),36)))))</f>
        <v>0</v>
      </c>
      <c r="BN185" s="158" t="str" cm="1">
        <f t="array" ref="BN185">IF(ISBLANK(AW185),"0",_xlfn.CEILING.MATH(AY185/الفرضيات!$H$4*(1+MAX(_xlfn.CHOOSECOLS(_xlfn._xlws.FILTER($I$4:$AT$335,$K$4:$K$335=AW185),36)))))</f>
        <v>0</v>
      </c>
      <c r="BO185" s="158" t="str">
        <f>IF(ISBLANK(L185),"0",IF(S185&lt;2,"0",(U185*(R185-AG185)/الفرضيات!$H$2*(1+AR185))))</f>
        <v>0</v>
      </c>
      <c r="BP185" s="158" t="str">
        <f t="shared" si="40"/>
        <v>0</v>
      </c>
      <c r="BQ185" s="158" t="str">
        <f t="shared" si="41"/>
        <v>0</v>
      </c>
      <c r="BR185" s="158" t="str">
        <f t="shared" si="42"/>
        <v>0</v>
      </c>
      <c r="BS185" s="158" t="str">
        <f t="shared" si="43"/>
        <v>0</v>
      </c>
      <c r="BT185" s="158" t="str">
        <f t="shared" si="44"/>
        <v>0</v>
      </c>
      <c r="BU185" s="158" t="str" cm="1">
        <f t="array" ref="BU185">IF(ISBLANK(AW185),"0",IF($AZ185&lt;2,"0",_xlfn.CEILING.MATH(AX185/الفرضيات!$H$3*(1+MAX(_xlfn.CHOOSECOLS(_xlfn._xlws.FILTER($I$4:$AT$335,$K$4:$K$335=AW185),36))))))</f>
        <v>0</v>
      </c>
      <c r="BV185" s="158" t="str" cm="1">
        <f t="array" ref="BV185">IF(ISBLANK(AW185),"0",IF($AZ185&lt;2,"0",_xlfn.CEILING.MATH(AY185/الفرضيات!$H$4*(1+MAX(_xlfn.CHOOSECOLS(_xlfn._xlws.FILTER($I$4:$AT$335,$K$4:$K$335=AW185),36))))))</f>
        <v>0</v>
      </c>
      <c r="BW185" s="158" t="str">
        <f>IF(ISBLANK(L185),"0",IF(S185&lt;3,"0",(V185*(R185-AG185)/الفرضيات!$H$2*(1+AR185))))</f>
        <v>0</v>
      </c>
      <c r="BX185" s="158" t="str">
        <f t="shared" si="45"/>
        <v>0</v>
      </c>
      <c r="BY185" s="158" t="str">
        <f t="shared" si="46"/>
        <v>0</v>
      </c>
      <c r="BZ185" s="158" t="str">
        <f t="shared" si="47"/>
        <v>0</v>
      </c>
      <c r="CA185" s="158" t="str">
        <f t="shared" si="48"/>
        <v>0</v>
      </c>
      <c r="CB185" s="158" t="str">
        <f t="shared" si="49"/>
        <v>0</v>
      </c>
      <c r="CC185" s="158" t="str" cm="1">
        <f t="array" ref="CC185">IF(ISBLANK(AW185),"0",IF($AZ185&lt;3,"0",_xlfn.CEILING.MATH(AX185/الفرضيات!$H$3*(1+MAX(_xlfn.CHOOSECOLS(_xlfn._xlws.FILTER($I$4:$AT$335,$K$4:$K$335=AW185),36))))))</f>
        <v>0</v>
      </c>
      <c r="CD185" s="158" t="str" cm="1">
        <f t="array" ref="CD185">IF(ISBLANK(AW185),"0",IF($AZ185&lt;3,"0",_xlfn.CEILING.MATH(AY185/الفرضيات!$H$4*(1+MAX(_xlfn.CHOOSECOLS(_xlfn._xlws.FILTER($I$4:$AT$335,$K$4:$K$335=AW185),36))))))</f>
        <v>0</v>
      </c>
      <c r="CE185" s="158">
        <f>IFERROR(MAX(0,((BG185+BO185+BW185)*(1+AS185+AR185)+(BH185+BI185+BJ185+BL185+BP185+BQ185+BR185+BT185+BX185+BY185+BZ185+CB185)*(1+AS185))*(1+ VLOOKUP(AQ185,الفرضيات!$N$1:$O$11,2,0))-AH185),0)</f>
        <v>0</v>
      </c>
      <c r="CF185" s="158">
        <f t="shared" si="50"/>
        <v>0</v>
      </c>
      <c r="CG185" s="158" cm="1">
        <f t="array" ref="CG185">IFERROR(MAX(0,MAX(BM185,BU185,CC185)*(1+VLOOKUP(MAX(_xlfn.CHOOSECOLS(_xlfn._xlws.FILTER($I$4:$AT$335,$K$4:$K$335=AW185),35)),الفرضيات!$N$2:$O$11,2,0))-BA185),0)</f>
        <v>0</v>
      </c>
      <c r="CH185" s="158" cm="1">
        <f t="array" ref="CH185">IFERROR(MAX(0,MAX(BN185,BV185,CD185)*(1+VLOOKUP(MAX(_xlfn.CHOOSECOLS(_xlfn._xlws.FILTER($I$4:$AT$335,$K$4:$K$335=AW185),35)),الفرضيات!$N$2:$O$11,2,0))-BB185),0)</f>
        <v>0</v>
      </c>
    </row>
    <row r="186" spans="9:86" ht="24.75" thickBot="1" x14ac:dyDescent="0.3">
      <c r="I186" s="10"/>
      <c r="J186" s="10"/>
      <c r="K186" s="10"/>
      <c r="L186" s="10"/>
      <c r="M186" s="10"/>
      <c r="N186" s="10"/>
      <c r="O186" s="10"/>
      <c r="P186" s="10"/>
      <c r="Q186" s="10"/>
      <c r="R186" s="10"/>
      <c r="S186" s="10"/>
      <c r="T186" s="114"/>
      <c r="U186" s="114"/>
      <c r="V186" s="114"/>
      <c r="W186" s="10"/>
      <c r="X186" s="10"/>
      <c r="Y186" s="10"/>
      <c r="Z186" s="10"/>
      <c r="AA186" s="10"/>
      <c r="AB186" s="10"/>
      <c r="AC186" s="10"/>
      <c r="AD186" s="10"/>
      <c r="AE186" s="10"/>
      <c r="AF186" s="10"/>
      <c r="AG186" s="10"/>
      <c r="AH186" s="10"/>
      <c r="AI186" s="10"/>
      <c r="AJ186" s="10"/>
      <c r="AK186" s="10"/>
      <c r="AL186" s="10"/>
      <c r="AM186" s="10"/>
      <c r="AN186" s="10"/>
      <c r="AO186" s="10"/>
      <c r="AP186" s="10"/>
      <c r="AQ186" s="111" t="str">
        <f t="shared" si="34"/>
        <v/>
      </c>
      <c r="AR186" s="114" t="str">
        <f>IF(AQ186="","",(LOOKUP(SUM(N186:O186),الفرضيات!$R$2:$R$9, الفرضيات!$S$2:$S$9)))</f>
        <v/>
      </c>
      <c r="AS186" s="114" t="str">
        <f>IF(ISBLANK(L186),"",الفرضيات!$L$2)</f>
        <v/>
      </c>
      <c r="AT186" s="10"/>
      <c r="AU186" s="142"/>
      <c r="AV186" s="10"/>
      <c r="AW186" s="10"/>
      <c r="AX186" s="10"/>
      <c r="AY186" s="10"/>
      <c r="AZ186" s="10"/>
      <c r="BA186" s="10"/>
      <c r="BB186" s="10"/>
      <c r="BC186" s="10"/>
      <c r="BD186" s="10"/>
      <c r="BE186" s="10"/>
      <c r="BF186" s="144"/>
      <c r="BG186" s="158" t="str">
        <f>IF(ISBLANK(L186),"0",T186*(R186-AG186)/الفرضيات!$H$2*(1+AR186))</f>
        <v>0</v>
      </c>
      <c r="BH186" s="158" t="str">
        <f t="shared" si="35"/>
        <v>0</v>
      </c>
      <c r="BI186" s="158" t="str">
        <f t="shared" si="36"/>
        <v>0</v>
      </c>
      <c r="BJ186" s="158" t="str">
        <f t="shared" si="37"/>
        <v>0</v>
      </c>
      <c r="BK186" s="158" t="str">
        <f t="shared" si="38"/>
        <v>0</v>
      </c>
      <c r="BL186" s="158" t="str">
        <f t="shared" si="39"/>
        <v>0</v>
      </c>
      <c r="BM186" s="158" t="str" cm="1">
        <f t="array" ref="BM186">IF(ISBLANK(AW186),"0",_xlfn.CEILING.MATH(AX186/الفرضيات!$H$3*(1+MAX(_xlfn.CHOOSECOLS(_xlfn._xlws.FILTER($I$4:$AT$335,$K$4:$K$335=AW186),36)))))</f>
        <v>0</v>
      </c>
      <c r="BN186" s="158" t="str" cm="1">
        <f t="array" ref="BN186">IF(ISBLANK(AW186),"0",_xlfn.CEILING.MATH(AY186/الفرضيات!$H$4*(1+MAX(_xlfn.CHOOSECOLS(_xlfn._xlws.FILTER($I$4:$AT$335,$K$4:$K$335=AW186),36)))))</f>
        <v>0</v>
      </c>
      <c r="BO186" s="158" t="str">
        <f>IF(ISBLANK(L186),"0",IF(S186&lt;2,"0",(U186*(R186-AG186)/الفرضيات!$H$2*(1+AR186))))</f>
        <v>0</v>
      </c>
      <c r="BP186" s="158" t="str">
        <f t="shared" si="40"/>
        <v>0</v>
      </c>
      <c r="BQ186" s="158" t="str">
        <f t="shared" si="41"/>
        <v>0</v>
      </c>
      <c r="BR186" s="158" t="str">
        <f t="shared" si="42"/>
        <v>0</v>
      </c>
      <c r="BS186" s="158" t="str">
        <f t="shared" si="43"/>
        <v>0</v>
      </c>
      <c r="BT186" s="158" t="str">
        <f t="shared" si="44"/>
        <v>0</v>
      </c>
      <c r="BU186" s="158" t="str" cm="1">
        <f t="array" ref="BU186">IF(ISBLANK(AW186),"0",IF($AZ186&lt;2,"0",_xlfn.CEILING.MATH(AX186/الفرضيات!$H$3*(1+MAX(_xlfn.CHOOSECOLS(_xlfn._xlws.FILTER($I$4:$AT$335,$K$4:$K$335=AW186),36))))))</f>
        <v>0</v>
      </c>
      <c r="BV186" s="158" t="str" cm="1">
        <f t="array" ref="BV186">IF(ISBLANK(AW186),"0",IF($AZ186&lt;2,"0",_xlfn.CEILING.MATH(AY186/الفرضيات!$H$4*(1+MAX(_xlfn.CHOOSECOLS(_xlfn._xlws.FILTER($I$4:$AT$335,$K$4:$K$335=AW186),36))))))</f>
        <v>0</v>
      </c>
      <c r="BW186" s="158" t="str">
        <f>IF(ISBLANK(L186),"0",IF(S186&lt;3,"0",(V186*(R186-AG186)/الفرضيات!$H$2*(1+AR186))))</f>
        <v>0</v>
      </c>
      <c r="BX186" s="158" t="str">
        <f t="shared" si="45"/>
        <v>0</v>
      </c>
      <c r="BY186" s="158" t="str">
        <f t="shared" si="46"/>
        <v>0</v>
      </c>
      <c r="BZ186" s="158" t="str">
        <f t="shared" si="47"/>
        <v>0</v>
      </c>
      <c r="CA186" s="158" t="str">
        <f t="shared" si="48"/>
        <v>0</v>
      </c>
      <c r="CB186" s="158" t="str">
        <f t="shared" si="49"/>
        <v>0</v>
      </c>
      <c r="CC186" s="158" t="str" cm="1">
        <f t="array" ref="CC186">IF(ISBLANK(AW186),"0",IF($AZ186&lt;3,"0",_xlfn.CEILING.MATH(AX186/الفرضيات!$H$3*(1+MAX(_xlfn.CHOOSECOLS(_xlfn._xlws.FILTER($I$4:$AT$335,$K$4:$K$335=AW186),36))))))</f>
        <v>0</v>
      </c>
      <c r="CD186" s="158" t="str" cm="1">
        <f t="array" ref="CD186">IF(ISBLANK(AW186),"0",IF($AZ186&lt;3,"0",_xlfn.CEILING.MATH(AY186/الفرضيات!$H$4*(1+MAX(_xlfn.CHOOSECOLS(_xlfn._xlws.FILTER($I$4:$AT$335,$K$4:$K$335=AW186),36))))))</f>
        <v>0</v>
      </c>
      <c r="CE186" s="158">
        <f>IFERROR(MAX(0,((BG186+BO186+BW186)*(1+AS186+AR186)+(BH186+BI186+BJ186+BL186+BP186+BQ186+BR186+BT186+BX186+BY186+BZ186+CB186)*(1+AS186))*(1+ VLOOKUP(AQ186,الفرضيات!$N$1:$O$11,2,0))-AH186),0)</f>
        <v>0</v>
      </c>
      <c r="CF186" s="158">
        <f t="shared" si="50"/>
        <v>0</v>
      </c>
      <c r="CG186" s="158" cm="1">
        <f t="array" ref="CG186">IFERROR(MAX(0,MAX(BM186,BU186,CC186)*(1+VLOOKUP(MAX(_xlfn.CHOOSECOLS(_xlfn._xlws.FILTER($I$4:$AT$335,$K$4:$K$335=AW186),35)),الفرضيات!$N$2:$O$11,2,0))-BA186),0)</f>
        <v>0</v>
      </c>
      <c r="CH186" s="158" cm="1">
        <f t="array" ref="CH186">IFERROR(MAX(0,MAX(BN186,BV186,CD186)*(1+VLOOKUP(MAX(_xlfn.CHOOSECOLS(_xlfn._xlws.FILTER($I$4:$AT$335,$K$4:$K$335=AW186),35)),الفرضيات!$N$2:$O$11,2,0))-BB186),0)</f>
        <v>0</v>
      </c>
    </row>
    <row r="187" spans="9:86" ht="24.75" thickBot="1" x14ac:dyDescent="0.3">
      <c r="I187" s="10"/>
      <c r="J187" s="10"/>
      <c r="K187" s="10"/>
      <c r="L187" s="10"/>
      <c r="M187" s="10"/>
      <c r="N187" s="10"/>
      <c r="O187" s="10"/>
      <c r="P187" s="10"/>
      <c r="Q187" s="10"/>
      <c r="R187" s="10"/>
      <c r="S187" s="10"/>
      <c r="T187" s="114"/>
      <c r="U187" s="114"/>
      <c r="V187" s="114"/>
      <c r="W187" s="10"/>
      <c r="X187" s="10"/>
      <c r="Y187" s="10"/>
      <c r="Z187" s="10"/>
      <c r="AA187" s="10"/>
      <c r="AB187" s="10"/>
      <c r="AC187" s="10"/>
      <c r="AD187" s="10"/>
      <c r="AE187" s="10"/>
      <c r="AF187" s="10"/>
      <c r="AG187" s="10"/>
      <c r="AH187" s="10"/>
      <c r="AI187" s="10"/>
      <c r="AJ187" s="10"/>
      <c r="AK187" s="10"/>
      <c r="AL187" s="10"/>
      <c r="AM187" s="10"/>
      <c r="AN187" s="10"/>
      <c r="AO187" s="10"/>
      <c r="AP187" s="10"/>
      <c r="AQ187" s="111" t="str">
        <f t="shared" si="34"/>
        <v/>
      </c>
      <c r="AR187" s="114" t="str">
        <f>IF(AQ187="","",(LOOKUP(SUM(N187:O187),الفرضيات!$R$2:$R$9, الفرضيات!$S$2:$S$9)))</f>
        <v/>
      </c>
      <c r="AS187" s="114" t="str">
        <f>IF(ISBLANK(L187),"",الفرضيات!$L$2)</f>
        <v/>
      </c>
      <c r="AT187" s="10"/>
      <c r="AU187" s="142"/>
      <c r="AV187" s="10"/>
      <c r="AW187" s="10"/>
      <c r="AX187" s="10"/>
      <c r="AY187" s="10"/>
      <c r="AZ187" s="10"/>
      <c r="BA187" s="10"/>
      <c r="BB187" s="10"/>
      <c r="BC187" s="10"/>
      <c r="BD187" s="10"/>
      <c r="BE187" s="10"/>
      <c r="BF187" s="144"/>
      <c r="BG187" s="158" t="str">
        <f>IF(ISBLANK(L187),"0",T187*(R187-AG187)/الفرضيات!$H$2*(1+AR187))</f>
        <v>0</v>
      </c>
      <c r="BH187" s="158" t="str">
        <f t="shared" si="35"/>
        <v>0</v>
      </c>
      <c r="BI187" s="158" t="str">
        <f t="shared" si="36"/>
        <v>0</v>
      </c>
      <c r="BJ187" s="158" t="str">
        <f t="shared" si="37"/>
        <v>0</v>
      </c>
      <c r="BK187" s="158" t="str">
        <f t="shared" si="38"/>
        <v>0</v>
      </c>
      <c r="BL187" s="158" t="str">
        <f t="shared" si="39"/>
        <v>0</v>
      </c>
      <c r="BM187" s="158" t="str" cm="1">
        <f t="array" ref="BM187">IF(ISBLANK(AW187),"0",_xlfn.CEILING.MATH(AX187/الفرضيات!$H$3*(1+MAX(_xlfn.CHOOSECOLS(_xlfn._xlws.FILTER($I$4:$AT$335,$K$4:$K$335=AW187),36)))))</f>
        <v>0</v>
      </c>
      <c r="BN187" s="158" t="str" cm="1">
        <f t="array" ref="BN187">IF(ISBLANK(AW187),"0",_xlfn.CEILING.MATH(AY187/الفرضيات!$H$4*(1+MAX(_xlfn.CHOOSECOLS(_xlfn._xlws.FILTER($I$4:$AT$335,$K$4:$K$335=AW187),36)))))</f>
        <v>0</v>
      </c>
      <c r="BO187" s="158" t="str">
        <f>IF(ISBLANK(L187),"0",IF(S187&lt;2,"0",(U187*(R187-AG187)/الفرضيات!$H$2*(1+AR187))))</f>
        <v>0</v>
      </c>
      <c r="BP187" s="158" t="str">
        <f t="shared" si="40"/>
        <v>0</v>
      </c>
      <c r="BQ187" s="158" t="str">
        <f t="shared" si="41"/>
        <v>0</v>
      </c>
      <c r="BR187" s="158" t="str">
        <f t="shared" si="42"/>
        <v>0</v>
      </c>
      <c r="BS187" s="158" t="str">
        <f t="shared" si="43"/>
        <v>0</v>
      </c>
      <c r="BT187" s="158" t="str">
        <f t="shared" si="44"/>
        <v>0</v>
      </c>
      <c r="BU187" s="158" t="str" cm="1">
        <f t="array" ref="BU187">IF(ISBLANK(AW187),"0",IF($AZ187&lt;2,"0",_xlfn.CEILING.MATH(AX187/الفرضيات!$H$3*(1+MAX(_xlfn.CHOOSECOLS(_xlfn._xlws.FILTER($I$4:$AT$335,$K$4:$K$335=AW187),36))))))</f>
        <v>0</v>
      </c>
      <c r="BV187" s="158" t="str" cm="1">
        <f t="array" ref="BV187">IF(ISBLANK(AW187),"0",IF($AZ187&lt;2,"0",_xlfn.CEILING.MATH(AY187/الفرضيات!$H$4*(1+MAX(_xlfn.CHOOSECOLS(_xlfn._xlws.FILTER($I$4:$AT$335,$K$4:$K$335=AW187),36))))))</f>
        <v>0</v>
      </c>
      <c r="BW187" s="158" t="str">
        <f>IF(ISBLANK(L187),"0",IF(S187&lt;3,"0",(V187*(R187-AG187)/الفرضيات!$H$2*(1+AR187))))</f>
        <v>0</v>
      </c>
      <c r="BX187" s="158" t="str">
        <f t="shared" si="45"/>
        <v>0</v>
      </c>
      <c r="BY187" s="158" t="str">
        <f t="shared" si="46"/>
        <v>0</v>
      </c>
      <c r="BZ187" s="158" t="str">
        <f t="shared" si="47"/>
        <v>0</v>
      </c>
      <c r="CA187" s="158" t="str">
        <f t="shared" si="48"/>
        <v>0</v>
      </c>
      <c r="CB187" s="158" t="str">
        <f t="shared" si="49"/>
        <v>0</v>
      </c>
      <c r="CC187" s="158" t="str" cm="1">
        <f t="array" ref="CC187">IF(ISBLANK(AW187),"0",IF($AZ187&lt;3,"0",_xlfn.CEILING.MATH(AX187/الفرضيات!$H$3*(1+MAX(_xlfn.CHOOSECOLS(_xlfn._xlws.FILTER($I$4:$AT$335,$K$4:$K$335=AW187),36))))))</f>
        <v>0</v>
      </c>
      <c r="CD187" s="158" t="str" cm="1">
        <f t="array" ref="CD187">IF(ISBLANK(AW187),"0",IF($AZ187&lt;3,"0",_xlfn.CEILING.MATH(AY187/الفرضيات!$H$4*(1+MAX(_xlfn.CHOOSECOLS(_xlfn._xlws.FILTER($I$4:$AT$335,$K$4:$K$335=AW187),36))))))</f>
        <v>0</v>
      </c>
      <c r="CE187" s="158">
        <f>IFERROR(MAX(0,((BG187+BO187+BW187)*(1+AS187+AR187)+(BH187+BI187+BJ187+BL187+BP187+BQ187+BR187+BT187+BX187+BY187+BZ187+CB187)*(1+AS187))*(1+ VLOOKUP(AQ187,الفرضيات!$N$1:$O$11,2,0))-AH187),0)</f>
        <v>0</v>
      </c>
      <c r="CF187" s="158">
        <f t="shared" si="50"/>
        <v>0</v>
      </c>
      <c r="CG187" s="158" cm="1">
        <f t="array" ref="CG187">IFERROR(MAX(0,MAX(BM187,BU187,CC187)*(1+VLOOKUP(MAX(_xlfn.CHOOSECOLS(_xlfn._xlws.FILTER($I$4:$AT$335,$K$4:$K$335=AW187),35)),الفرضيات!$N$2:$O$11,2,0))-BA187),0)</f>
        <v>0</v>
      </c>
      <c r="CH187" s="158" cm="1">
        <f t="array" ref="CH187">IFERROR(MAX(0,MAX(BN187,BV187,CD187)*(1+VLOOKUP(MAX(_xlfn.CHOOSECOLS(_xlfn._xlws.FILTER($I$4:$AT$335,$K$4:$K$335=AW187),35)),الفرضيات!$N$2:$O$11,2,0))-BB187),0)</f>
        <v>0</v>
      </c>
    </row>
    <row r="188" spans="9:86" ht="24.75" thickBot="1" x14ac:dyDescent="0.3">
      <c r="I188" s="10"/>
      <c r="J188" s="10"/>
      <c r="K188" s="10"/>
      <c r="L188" s="10"/>
      <c r="M188" s="10"/>
      <c r="N188" s="10"/>
      <c r="O188" s="10"/>
      <c r="P188" s="10"/>
      <c r="Q188" s="10"/>
      <c r="R188" s="10"/>
      <c r="S188" s="10"/>
      <c r="T188" s="114"/>
      <c r="U188" s="114"/>
      <c r="V188" s="114"/>
      <c r="W188" s="10"/>
      <c r="X188" s="10"/>
      <c r="Y188" s="10"/>
      <c r="Z188" s="10"/>
      <c r="AA188" s="10"/>
      <c r="AB188" s="10"/>
      <c r="AC188" s="10"/>
      <c r="AD188" s="10"/>
      <c r="AE188" s="10"/>
      <c r="AF188" s="10"/>
      <c r="AG188" s="10"/>
      <c r="AH188" s="10"/>
      <c r="AI188" s="10"/>
      <c r="AJ188" s="10"/>
      <c r="AK188" s="10"/>
      <c r="AL188" s="10"/>
      <c r="AM188" s="10"/>
      <c r="AN188" s="10"/>
      <c r="AO188" s="10"/>
      <c r="AP188" s="10"/>
      <c r="AQ188" s="111" t="str">
        <f t="shared" si="34"/>
        <v/>
      </c>
      <c r="AR188" s="114" t="str">
        <f>IF(AQ188="","",(LOOKUP(SUM(N188:O188),الفرضيات!$R$2:$R$9, الفرضيات!$S$2:$S$9)))</f>
        <v/>
      </c>
      <c r="AS188" s="114" t="str">
        <f>IF(ISBLANK(L188),"",الفرضيات!$L$2)</f>
        <v/>
      </c>
      <c r="AT188" s="10"/>
      <c r="AU188" s="142"/>
      <c r="AV188" s="10"/>
      <c r="AW188" s="10"/>
      <c r="AX188" s="10"/>
      <c r="AY188" s="10"/>
      <c r="AZ188" s="10"/>
      <c r="BA188" s="10"/>
      <c r="BB188" s="10"/>
      <c r="BC188" s="10"/>
      <c r="BD188" s="10"/>
      <c r="BE188" s="10"/>
      <c r="BF188" s="144"/>
      <c r="BG188" s="158" t="str">
        <f>IF(ISBLANK(L188),"0",T188*(R188-AG188)/الفرضيات!$H$2*(1+AR188))</f>
        <v>0</v>
      </c>
      <c r="BH188" s="158" t="str">
        <f t="shared" si="35"/>
        <v>0</v>
      </c>
      <c r="BI188" s="158" t="str">
        <f t="shared" si="36"/>
        <v>0</v>
      </c>
      <c r="BJ188" s="158" t="str">
        <f t="shared" si="37"/>
        <v>0</v>
      </c>
      <c r="BK188" s="158" t="str">
        <f t="shared" si="38"/>
        <v>0</v>
      </c>
      <c r="BL188" s="158" t="str">
        <f t="shared" si="39"/>
        <v>0</v>
      </c>
      <c r="BM188" s="158" t="str" cm="1">
        <f t="array" ref="BM188">IF(ISBLANK(AW188),"0",_xlfn.CEILING.MATH(AX188/الفرضيات!$H$3*(1+MAX(_xlfn.CHOOSECOLS(_xlfn._xlws.FILTER($I$4:$AT$335,$K$4:$K$335=AW188),36)))))</f>
        <v>0</v>
      </c>
      <c r="BN188" s="158" t="str" cm="1">
        <f t="array" ref="BN188">IF(ISBLANK(AW188),"0",_xlfn.CEILING.MATH(AY188/الفرضيات!$H$4*(1+MAX(_xlfn.CHOOSECOLS(_xlfn._xlws.FILTER($I$4:$AT$335,$K$4:$K$335=AW188),36)))))</f>
        <v>0</v>
      </c>
      <c r="BO188" s="158" t="str">
        <f>IF(ISBLANK(L188),"0",IF(S188&lt;2,"0",(U188*(R188-AG188)/الفرضيات!$H$2*(1+AR188))))</f>
        <v>0</v>
      </c>
      <c r="BP188" s="158" t="str">
        <f t="shared" si="40"/>
        <v>0</v>
      </c>
      <c r="BQ188" s="158" t="str">
        <f t="shared" si="41"/>
        <v>0</v>
      </c>
      <c r="BR188" s="158" t="str">
        <f t="shared" si="42"/>
        <v>0</v>
      </c>
      <c r="BS188" s="158" t="str">
        <f t="shared" si="43"/>
        <v>0</v>
      </c>
      <c r="BT188" s="158" t="str">
        <f t="shared" si="44"/>
        <v>0</v>
      </c>
      <c r="BU188" s="158" t="str" cm="1">
        <f t="array" ref="BU188">IF(ISBLANK(AW188),"0",IF($AZ188&lt;2,"0",_xlfn.CEILING.MATH(AX188/الفرضيات!$H$3*(1+MAX(_xlfn.CHOOSECOLS(_xlfn._xlws.FILTER($I$4:$AT$335,$K$4:$K$335=AW188),36))))))</f>
        <v>0</v>
      </c>
      <c r="BV188" s="158" t="str" cm="1">
        <f t="array" ref="BV188">IF(ISBLANK(AW188),"0",IF($AZ188&lt;2,"0",_xlfn.CEILING.MATH(AY188/الفرضيات!$H$4*(1+MAX(_xlfn.CHOOSECOLS(_xlfn._xlws.FILTER($I$4:$AT$335,$K$4:$K$335=AW188),36))))))</f>
        <v>0</v>
      </c>
      <c r="BW188" s="158" t="str">
        <f>IF(ISBLANK(L188),"0",IF(S188&lt;3,"0",(V188*(R188-AG188)/الفرضيات!$H$2*(1+AR188))))</f>
        <v>0</v>
      </c>
      <c r="BX188" s="158" t="str">
        <f t="shared" si="45"/>
        <v>0</v>
      </c>
      <c r="BY188" s="158" t="str">
        <f t="shared" si="46"/>
        <v>0</v>
      </c>
      <c r="BZ188" s="158" t="str">
        <f t="shared" si="47"/>
        <v>0</v>
      </c>
      <c r="CA188" s="158" t="str">
        <f t="shared" si="48"/>
        <v>0</v>
      </c>
      <c r="CB188" s="158" t="str">
        <f t="shared" si="49"/>
        <v>0</v>
      </c>
      <c r="CC188" s="158" t="str" cm="1">
        <f t="array" ref="CC188">IF(ISBLANK(AW188),"0",IF($AZ188&lt;3,"0",_xlfn.CEILING.MATH(AX188/الفرضيات!$H$3*(1+MAX(_xlfn.CHOOSECOLS(_xlfn._xlws.FILTER($I$4:$AT$335,$K$4:$K$335=AW188),36))))))</f>
        <v>0</v>
      </c>
      <c r="CD188" s="158" t="str" cm="1">
        <f t="array" ref="CD188">IF(ISBLANK(AW188),"0",IF($AZ188&lt;3,"0",_xlfn.CEILING.MATH(AY188/الفرضيات!$H$4*(1+MAX(_xlfn.CHOOSECOLS(_xlfn._xlws.FILTER($I$4:$AT$335,$K$4:$K$335=AW188),36))))))</f>
        <v>0</v>
      </c>
      <c r="CE188" s="158">
        <f>IFERROR(MAX(0,((BG188+BO188+BW188)*(1+AS188+AR188)+(BH188+BI188+BJ188+BL188+BP188+BQ188+BR188+BT188+BX188+BY188+BZ188+CB188)*(1+AS188))*(1+ VLOOKUP(AQ188,الفرضيات!$N$1:$O$11,2,0))-AH188),0)</f>
        <v>0</v>
      </c>
      <c r="CF188" s="158">
        <f t="shared" si="50"/>
        <v>0</v>
      </c>
      <c r="CG188" s="158" cm="1">
        <f t="array" ref="CG188">IFERROR(MAX(0,MAX(BM188,BU188,CC188)*(1+VLOOKUP(MAX(_xlfn.CHOOSECOLS(_xlfn._xlws.FILTER($I$4:$AT$335,$K$4:$K$335=AW188),35)),الفرضيات!$N$2:$O$11,2,0))-BA188),0)</f>
        <v>0</v>
      </c>
      <c r="CH188" s="158" cm="1">
        <f t="array" ref="CH188">IFERROR(MAX(0,MAX(BN188,BV188,CD188)*(1+VLOOKUP(MAX(_xlfn.CHOOSECOLS(_xlfn._xlws.FILTER($I$4:$AT$335,$K$4:$K$335=AW188),35)),الفرضيات!$N$2:$O$11,2,0))-BB188),0)</f>
        <v>0</v>
      </c>
    </row>
    <row r="189" spans="9:86" ht="24.75" thickBot="1" x14ac:dyDescent="0.3">
      <c r="I189" s="10"/>
      <c r="J189" s="10"/>
      <c r="K189" s="10"/>
      <c r="L189" s="10"/>
      <c r="M189" s="10"/>
      <c r="N189" s="10"/>
      <c r="O189" s="10"/>
      <c r="P189" s="10"/>
      <c r="Q189" s="10"/>
      <c r="R189" s="10"/>
      <c r="S189" s="10"/>
      <c r="T189" s="114"/>
      <c r="U189" s="114"/>
      <c r="V189" s="114"/>
      <c r="W189" s="10"/>
      <c r="X189" s="10"/>
      <c r="Y189" s="10"/>
      <c r="Z189" s="10"/>
      <c r="AA189" s="10"/>
      <c r="AB189" s="10"/>
      <c r="AC189" s="10"/>
      <c r="AD189" s="10"/>
      <c r="AE189" s="10"/>
      <c r="AF189" s="10"/>
      <c r="AG189" s="10"/>
      <c r="AH189" s="10"/>
      <c r="AI189" s="10"/>
      <c r="AJ189" s="10"/>
      <c r="AK189" s="10"/>
      <c r="AL189" s="10"/>
      <c r="AM189" s="10"/>
      <c r="AN189" s="10"/>
      <c r="AO189" s="10"/>
      <c r="AP189" s="10"/>
      <c r="AQ189" s="111" t="str">
        <f t="shared" si="34"/>
        <v/>
      </c>
      <c r="AR189" s="114" t="str">
        <f>IF(AQ189="","",(LOOKUP(SUM(N189:O189),الفرضيات!$R$2:$R$9, الفرضيات!$S$2:$S$9)))</f>
        <v/>
      </c>
      <c r="AS189" s="114" t="str">
        <f>IF(ISBLANK(L189),"",الفرضيات!$L$2)</f>
        <v/>
      </c>
      <c r="AT189" s="10"/>
      <c r="AU189" s="142"/>
      <c r="AV189" s="10"/>
      <c r="AW189" s="10"/>
      <c r="AX189" s="10"/>
      <c r="AY189" s="10"/>
      <c r="AZ189" s="10"/>
      <c r="BA189" s="10"/>
      <c r="BB189" s="10"/>
      <c r="BC189" s="10"/>
      <c r="BD189" s="10"/>
      <c r="BE189" s="10"/>
      <c r="BF189" s="144"/>
      <c r="BG189" s="158" t="str">
        <f>IF(ISBLANK(L189),"0",T189*(R189-AG189)/الفرضيات!$H$2*(1+AR189))</f>
        <v>0</v>
      </c>
      <c r="BH189" s="158" t="str">
        <f t="shared" si="35"/>
        <v>0</v>
      </c>
      <c r="BI189" s="158" t="str">
        <f t="shared" si="36"/>
        <v>0</v>
      </c>
      <c r="BJ189" s="158" t="str">
        <f t="shared" si="37"/>
        <v>0</v>
      </c>
      <c r="BK189" s="158" t="str">
        <f t="shared" si="38"/>
        <v>0</v>
      </c>
      <c r="BL189" s="158" t="str">
        <f t="shared" si="39"/>
        <v>0</v>
      </c>
      <c r="BM189" s="158" t="str" cm="1">
        <f t="array" ref="BM189">IF(ISBLANK(AW189),"0",_xlfn.CEILING.MATH(AX189/الفرضيات!$H$3*(1+MAX(_xlfn.CHOOSECOLS(_xlfn._xlws.FILTER($I$4:$AT$335,$K$4:$K$335=AW189),36)))))</f>
        <v>0</v>
      </c>
      <c r="BN189" s="158" t="str" cm="1">
        <f t="array" ref="BN189">IF(ISBLANK(AW189),"0",_xlfn.CEILING.MATH(AY189/الفرضيات!$H$4*(1+MAX(_xlfn.CHOOSECOLS(_xlfn._xlws.FILTER($I$4:$AT$335,$K$4:$K$335=AW189),36)))))</f>
        <v>0</v>
      </c>
      <c r="BO189" s="158" t="str">
        <f>IF(ISBLANK(L189),"0",IF(S189&lt;2,"0",(U189*(R189-AG189)/الفرضيات!$H$2*(1+AR189))))</f>
        <v>0</v>
      </c>
      <c r="BP189" s="158" t="str">
        <f t="shared" si="40"/>
        <v>0</v>
      </c>
      <c r="BQ189" s="158" t="str">
        <f t="shared" si="41"/>
        <v>0</v>
      </c>
      <c r="BR189" s="158" t="str">
        <f t="shared" si="42"/>
        <v>0</v>
      </c>
      <c r="BS189" s="158" t="str">
        <f t="shared" si="43"/>
        <v>0</v>
      </c>
      <c r="BT189" s="158" t="str">
        <f t="shared" si="44"/>
        <v>0</v>
      </c>
      <c r="BU189" s="158" t="str" cm="1">
        <f t="array" ref="BU189">IF(ISBLANK(AW189),"0",IF($AZ189&lt;2,"0",_xlfn.CEILING.MATH(AX189/الفرضيات!$H$3*(1+MAX(_xlfn.CHOOSECOLS(_xlfn._xlws.FILTER($I$4:$AT$335,$K$4:$K$335=AW189),36))))))</f>
        <v>0</v>
      </c>
      <c r="BV189" s="158" t="str" cm="1">
        <f t="array" ref="BV189">IF(ISBLANK(AW189),"0",IF($AZ189&lt;2,"0",_xlfn.CEILING.MATH(AY189/الفرضيات!$H$4*(1+MAX(_xlfn.CHOOSECOLS(_xlfn._xlws.FILTER($I$4:$AT$335,$K$4:$K$335=AW189),36))))))</f>
        <v>0</v>
      </c>
      <c r="BW189" s="158" t="str">
        <f>IF(ISBLANK(L189),"0",IF(S189&lt;3,"0",(V189*(R189-AG189)/الفرضيات!$H$2*(1+AR189))))</f>
        <v>0</v>
      </c>
      <c r="BX189" s="158" t="str">
        <f t="shared" si="45"/>
        <v>0</v>
      </c>
      <c r="BY189" s="158" t="str">
        <f t="shared" si="46"/>
        <v>0</v>
      </c>
      <c r="BZ189" s="158" t="str">
        <f t="shared" si="47"/>
        <v>0</v>
      </c>
      <c r="CA189" s="158" t="str">
        <f t="shared" si="48"/>
        <v>0</v>
      </c>
      <c r="CB189" s="158" t="str">
        <f t="shared" si="49"/>
        <v>0</v>
      </c>
      <c r="CC189" s="158" t="str" cm="1">
        <f t="array" ref="CC189">IF(ISBLANK(AW189),"0",IF($AZ189&lt;3,"0",_xlfn.CEILING.MATH(AX189/الفرضيات!$H$3*(1+MAX(_xlfn.CHOOSECOLS(_xlfn._xlws.FILTER($I$4:$AT$335,$K$4:$K$335=AW189),36))))))</f>
        <v>0</v>
      </c>
      <c r="CD189" s="158" t="str" cm="1">
        <f t="array" ref="CD189">IF(ISBLANK(AW189),"0",IF($AZ189&lt;3,"0",_xlfn.CEILING.MATH(AY189/الفرضيات!$H$4*(1+MAX(_xlfn.CHOOSECOLS(_xlfn._xlws.FILTER($I$4:$AT$335,$K$4:$K$335=AW189),36))))))</f>
        <v>0</v>
      </c>
      <c r="CE189" s="158">
        <f>IFERROR(MAX(0,((BG189+BO189+BW189)*(1+AS189+AR189)+(BH189+BI189+BJ189+BL189+BP189+BQ189+BR189+BT189+BX189+BY189+BZ189+CB189)*(1+AS189))*(1+ VLOOKUP(AQ189,الفرضيات!$N$1:$O$11,2,0))-AH189),0)</f>
        <v>0</v>
      </c>
      <c r="CF189" s="158">
        <f t="shared" si="50"/>
        <v>0</v>
      </c>
      <c r="CG189" s="158" cm="1">
        <f t="array" ref="CG189">IFERROR(MAX(0,MAX(BM189,BU189,CC189)*(1+VLOOKUP(MAX(_xlfn.CHOOSECOLS(_xlfn._xlws.FILTER($I$4:$AT$335,$K$4:$K$335=AW189),35)),الفرضيات!$N$2:$O$11,2,0))-BA189),0)</f>
        <v>0</v>
      </c>
      <c r="CH189" s="158" cm="1">
        <f t="array" ref="CH189">IFERROR(MAX(0,MAX(BN189,BV189,CD189)*(1+VLOOKUP(MAX(_xlfn.CHOOSECOLS(_xlfn._xlws.FILTER($I$4:$AT$335,$K$4:$K$335=AW189),35)),الفرضيات!$N$2:$O$11,2,0))-BB189),0)</f>
        <v>0</v>
      </c>
    </row>
    <row r="190" spans="9:86" ht="24.75" thickBot="1" x14ac:dyDescent="0.3">
      <c r="I190" s="10"/>
      <c r="J190" s="10"/>
      <c r="K190" s="10"/>
      <c r="L190" s="10"/>
      <c r="M190" s="10"/>
      <c r="N190" s="10"/>
      <c r="O190" s="10"/>
      <c r="P190" s="10"/>
      <c r="Q190" s="10"/>
      <c r="R190" s="10"/>
      <c r="S190" s="10"/>
      <c r="T190" s="114"/>
      <c r="U190" s="114"/>
      <c r="V190" s="114"/>
      <c r="W190" s="10"/>
      <c r="X190" s="10"/>
      <c r="Y190" s="10"/>
      <c r="Z190" s="10"/>
      <c r="AA190" s="10"/>
      <c r="AB190" s="10"/>
      <c r="AC190" s="10"/>
      <c r="AD190" s="10"/>
      <c r="AE190" s="10"/>
      <c r="AF190" s="10"/>
      <c r="AG190" s="10"/>
      <c r="AH190" s="10"/>
      <c r="AI190" s="10"/>
      <c r="AJ190" s="10"/>
      <c r="AK190" s="10"/>
      <c r="AL190" s="10"/>
      <c r="AM190" s="10"/>
      <c r="AN190" s="10"/>
      <c r="AO190" s="10"/>
      <c r="AP190" s="10"/>
      <c r="AQ190" s="111" t="str">
        <f t="shared" si="34"/>
        <v/>
      </c>
      <c r="AR190" s="114" t="str">
        <f>IF(AQ190="","",(LOOKUP(SUM(N190:O190),الفرضيات!$R$2:$R$9, الفرضيات!$S$2:$S$9)))</f>
        <v/>
      </c>
      <c r="AS190" s="114" t="str">
        <f>IF(ISBLANK(L190),"",الفرضيات!$L$2)</f>
        <v/>
      </c>
      <c r="AT190" s="10"/>
      <c r="AU190" s="142"/>
      <c r="AV190" s="10"/>
      <c r="AW190" s="10"/>
      <c r="AX190" s="10"/>
      <c r="AY190" s="10"/>
      <c r="AZ190" s="10"/>
      <c r="BA190" s="10"/>
      <c r="BB190" s="10"/>
      <c r="BC190" s="10"/>
      <c r="BD190" s="10"/>
      <c r="BE190" s="10"/>
      <c r="BF190" s="144"/>
      <c r="BG190" s="158" t="str">
        <f>IF(ISBLANK(L190),"0",T190*(R190-AG190)/الفرضيات!$H$2*(1+AR190))</f>
        <v>0</v>
      </c>
      <c r="BH190" s="158" t="str">
        <f t="shared" si="35"/>
        <v>0</v>
      </c>
      <c r="BI190" s="158" t="str">
        <f t="shared" si="36"/>
        <v>0</v>
      </c>
      <c r="BJ190" s="158" t="str">
        <f t="shared" si="37"/>
        <v>0</v>
      </c>
      <c r="BK190" s="158" t="str">
        <f t="shared" si="38"/>
        <v>0</v>
      </c>
      <c r="BL190" s="158" t="str">
        <f t="shared" si="39"/>
        <v>0</v>
      </c>
      <c r="BM190" s="158" t="str" cm="1">
        <f t="array" ref="BM190">IF(ISBLANK(AW190),"0",_xlfn.CEILING.MATH(AX190/الفرضيات!$H$3*(1+MAX(_xlfn.CHOOSECOLS(_xlfn._xlws.FILTER($I$4:$AT$335,$K$4:$K$335=AW190),36)))))</f>
        <v>0</v>
      </c>
      <c r="BN190" s="158" t="str" cm="1">
        <f t="array" ref="BN190">IF(ISBLANK(AW190),"0",_xlfn.CEILING.MATH(AY190/الفرضيات!$H$4*(1+MAX(_xlfn.CHOOSECOLS(_xlfn._xlws.FILTER($I$4:$AT$335,$K$4:$K$335=AW190),36)))))</f>
        <v>0</v>
      </c>
      <c r="BO190" s="158" t="str">
        <f>IF(ISBLANK(L190),"0",IF(S190&lt;2,"0",(U190*(R190-AG190)/الفرضيات!$H$2*(1+AR190))))</f>
        <v>0</v>
      </c>
      <c r="BP190" s="158" t="str">
        <f t="shared" si="40"/>
        <v>0</v>
      </c>
      <c r="BQ190" s="158" t="str">
        <f t="shared" si="41"/>
        <v>0</v>
      </c>
      <c r="BR190" s="158" t="str">
        <f t="shared" si="42"/>
        <v>0</v>
      </c>
      <c r="BS190" s="158" t="str">
        <f t="shared" si="43"/>
        <v>0</v>
      </c>
      <c r="BT190" s="158" t="str">
        <f t="shared" si="44"/>
        <v>0</v>
      </c>
      <c r="BU190" s="158" t="str" cm="1">
        <f t="array" ref="BU190">IF(ISBLANK(AW190),"0",IF($AZ190&lt;2,"0",_xlfn.CEILING.MATH(AX190/الفرضيات!$H$3*(1+MAX(_xlfn.CHOOSECOLS(_xlfn._xlws.FILTER($I$4:$AT$335,$K$4:$K$335=AW190),36))))))</f>
        <v>0</v>
      </c>
      <c r="BV190" s="158" t="str" cm="1">
        <f t="array" ref="BV190">IF(ISBLANK(AW190),"0",IF($AZ190&lt;2,"0",_xlfn.CEILING.MATH(AY190/الفرضيات!$H$4*(1+MAX(_xlfn.CHOOSECOLS(_xlfn._xlws.FILTER($I$4:$AT$335,$K$4:$K$335=AW190),36))))))</f>
        <v>0</v>
      </c>
      <c r="BW190" s="158" t="str">
        <f>IF(ISBLANK(L190),"0",IF(S190&lt;3,"0",(V190*(R190-AG190)/الفرضيات!$H$2*(1+AR190))))</f>
        <v>0</v>
      </c>
      <c r="BX190" s="158" t="str">
        <f t="shared" si="45"/>
        <v>0</v>
      </c>
      <c r="BY190" s="158" t="str">
        <f t="shared" si="46"/>
        <v>0</v>
      </c>
      <c r="BZ190" s="158" t="str">
        <f t="shared" si="47"/>
        <v>0</v>
      </c>
      <c r="CA190" s="158" t="str">
        <f t="shared" si="48"/>
        <v>0</v>
      </c>
      <c r="CB190" s="158" t="str">
        <f t="shared" si="49"/>
        <v>0</v>
      </c>
      <c r="CC190" s="158" t="str" cm="1">
        <f t="array" ref="CC190">IF(ISBLANK(AW190),"0",IF($AZ190&lt;3,"0",_xlfn.CEILING.MATH(AX190/الفرضيات!$H$3*(1+MAX(_xlfn.CHOOSECOLS(_xlfn._xlws.FILTER($I$4:$AT$335,$K$4:$K$335=AW190),36))))))</f>
        <v>0</v>
      </c>
      <c r="CD190" s="158" t="str" cm="1">
        <f t="array" ref="CD190">IF(ISBLANK(AW190),"0",IF($AZ190&lt;3,"0",_xlfn.CEILING.MATH(AY190/الفرضيات!$H$4*(1+MAX(_xlfn.CHOOSECOLS(_xlfn._xlws.FILTER($I$4:$AT$335,$K$4:$K$335=AW190),36))))))</f>
        <v>0</v>
      </c>
      <c r="CE190" s="158">
        <f>IFERROR(MAX(0,((BG190+BO190+BW190)*(1+AS190+AR190)+(BH190+BI190+BJ190+BL190+BP190+BQ190+BR190+BT190+BX190+BY190+BZ190+CB190)*(1+AS190))*(1+ VLOOKUP(AQ190,الفرضيات!$N$1:$O$11,2,0))-AH190),0)</f>
        <v>0</v>
      </c>
      <c r="CF190" s="158">
        <f t="shared" si="50"/>
        <v>0</v>
      </c>
      <c r="CG190" s="158" cm="1">
        <f t="array" ref="CG190">IFERROR(MAX(0,MAX(BM190,BU190,CC190)*(1+VLOOKUP(MAX(_xlfn.CHOOSECOLS(_xlfn._xlws.FILTER($I$4:$AT$335,$K$4:$K$335=AW190),35)),الفرضيات!$N$2:$O$11,2,0))-BA190),0)</f>
        <v>0</v>
      </c>
      <c r="CH190" s="158" cm="1">
        <f t="array" ref="CH190">IFERROR(MAX(0,MAX(BN190,BV190,CD190)*(1+VLOOKUP(MAX(_xlfn.CHOOSECOLS(_xlfn._xlws.FILTER($I$4:$AT$335,$K$4:$K$335=AW190),35)),الفرضيات!$N$2:$O$11,2,0))-BB190),0)</f>
        <v>0</v>
      </c>
    </row>
    <row r="191" spans="9:86" ht="24.75" thickBot="1" x14ac:dyDescent="0.3">
      <c r="I191" s="10"/>
      <c r="J191" s="10"/>
      <c r="K191" s="10"/>
      <c r="L191" s="10"/>
      <c r="M191" s="10"/>
      <c r="N191" s="10"/>
      <c r="O191" s="10"/>
      <c r="P191" s="10"/>
      <c r="Q191" s="10"/>
      <c r="R191" s="10"/>
      <c r="S191" s="10"/>
      <c r="T191" s="114"/>
      <c r="U191" s="114"/>
      <c r="V191" s="114"/>
      <c r="W191" s="10"/>
      <c r="X191" s="10"/>
      <c r="Y191" s="10"/>
      <c r="Z191" s="10"/>
      <c r="AA191" s="10"/>
      <c r="AB191" s="10"/>
      <c r="AC191" s="10"/>
      <c r="AD191" s="10"/>
      <c r="AE191" s="10"/>
      <c r="AF191" s="10"/>
      <c r="AG191" s="10"/>
      <c r="AH191" s="10"/>
      <c r="AI191" s="10"/>
      <c r="AJ191" s="10"/>
      <c r="AK191" s="10"/>
      <c r="AL191" s="10"/>
      <c r="AM191" s="10"/>
      <c r="AN191" s="10"/>
      <c r="AO191" s="10"/>
      <c r="AP191" s="10"/>
      <c r="AQ191" s="111" t="str">
        <f t="shared" si="34"/>
        <v/>
      </c>
      <c r="AR191" s="114" t="str">
        <f>IF(AQ191="","",(LOOKUP(SUM(N191:O191),الفرضيات!$R$2:$R$9, الفرضيات!$S$2:$S$9)))</f>
        <v/>
      </c>
      <c r="AS191" s="114" t="str">
        <f>IF(ISBLANK(L191),"",الفرضيات!$L$2)</f>
        <v/>
      </c>
      <c r="AT191" s="10"/>
      <c r="AU191" s="142"/>
      <c r="AV191" s="10"/>
      <c r="AW191" s="10"/>
      <c r="AX191" s="10"/>
      <c r="AY191" s="10"/>
      <c r="AZ191" s="10"/>
      <c r="BA191" s="10"/>
      <c r="BB191" s="10"/>
      <c r="BC191" s="10"/>
      <c r="BD191" s="10"/>
      <c r="BE191" s="10"/>
      <c r="BF191" s="144"/>
      <c r="BG191" s="158" t="str">
        <f>IF(ISBLANK(L191),"0",T191*(R191-AG191)/الفرضيات!$H$2*(1+AR191))</f>
        <v>0</v>
      </c>
      <c r="BH191" s="158" t="str">
        <f t="shared" si="35"/>
        <v>0</v>
      </c>
      <c r="BI191" s="158" t="str">
        <f t="shared" si="36"/>
        <v>0</v>
      </c>
      <c r="BJ191" s="158" t="str">
        <f t="shared" si="37"/>
        <v>0</v>
      </c>
      <c r="BK191" s="158" t="str">
        <f t="shared" si="38"/>
        <v>0</v>
      </c>
      <c r="BL191" s="158" t="str">
        <f t="shared" si="39"/>
        <v>0</v>
      </c>
      <c r="BM191" s="158" t="str" cm="1">
        <f t="array" ref="BM191">IF(ISBLANK(AW191),"0",_xlfn.CEILING.MATH(AX191/الفرضيات!$H$3*(1+MAX(_xlfn.CHOOSECOLS(_xlfn._xlws.FILTER($I$4:$AT$335,$K$4:$K$335=AW191),36)))))</f>
        <v>0</v>
      </c>
      <c r="BN191" s="158" t="str" cm="1">
        <f t="array" ref="BN191">IF(ISBLANK(AW191),"0",_xlfn.CEILING.MATH(AY191/الفرضيات!$H$4*(1+MAX(_xlfn.CHOOSECOLS(_xlfn._xlws.FILTER($I$4:$AT$335,$K$4:$K$335=AW191),36)))))</f>
        <v>0</v>
      </c>
      <c r="BO191" s="158" t="str">
        <f>IF(ISBLANK(L191),"0",IF(S191&lt;2,"0",(U191*(R191-AG191)/الفرضيات!$H$2*(1+AR191))))</f>
        <v>0</v>
      </c>
      <c r="BP191" s="158" t="str">
        <f t="shared" si="40"/>
        <v>0</v>
      </c>
      <c r="BQ191" s="158" t="str">
        <f t="shared" si="41"/>
        <v>0</v>
      </c>
      <c r="BR191" s="158" t="str">
        <f t="shared" si="42"/>
        <v>0</v>
      </c>
      <c r="BS191" s="158" t="str">
        <f t="shared" si="43"/>
        <v>0</v>
      </c>
      <c r="BT191" s="158" t="str">
        <f t="shared" si="44"/>
        <v>0</v>
      </c>
      <c r="BU191" s="158" t="str" cm="1">
        <f t="array" ref="BU191">IF(ISBLANK(AW191),"0",IF($AZ191&lt;2,"0",_xlfn.CEILING.MATH(AX191/الفرضيات!$H$3*(1+MAX(_xlfn.CHOOSECOLS(_xlfn._xlws.FILTER($I$4:$AT$335,$K$4:$K$335=AW191),36))))))</f>
        <v>0</v>
      </c>
      <c r="BV191" s="158" t="str" cm="1">
        <f t="array" ref="BV191">IF(ISBLANK(AW191),"0",IF($AZ191&lt;2,"0",_xlfn.CEILING.MATH(AY191/الفرضيات!$H$4*(1+MAX(_xlfn.CHOOSECOLS(_xlfn._xlws.FILTER($I$4:$AT$335,$K$4:$K$335=AW191),36))))))</f>
        <v>0</v>
      </c>
      <c r="BW191" s="158" t="str">
        <f>IF(ISBLANK(L191),"0",IF(S191&lt;3,"0",(V191*(R191-AG191)/الفرضيات!$H$2*(1+AR191))))</f>
        <v>0</v>
      </c>
      <c r="BX191" s="158" t="str">
        <f t="shared" si="45"/>
        <v>0</v>
      </c>
      <c r="BY191" s="158" t="str">
        <f t="shared" si="46"/>
        <v>0</v>
      </c>
      <c r="BZ191" s="158" t="str">
        <f t="shared" si="47"/>
        <v>0</v>
      </c>
      <c r="CA191" s="158" t="str">
        <f t="shared" si="48"/>
        <v>0</v>
      </c>
      <c r="CB191" s="158" t="str">
        <f t="shared" si="49"/>
        <v>0</v>
      </c>
      <c r="CC191" s="158" t="str" cm="1">
        <f t="array" ref="CC191">IF(ISBLANK(AW191),"0",IF($AZ191&lt;3,"0",_xlfn.CEILING.MATH(AX191/الفرضيات!$H$3*(1+MAX(_xlfn.CHOOSECOLS(_xlfn._xlws.FILTER($I$4:$AT$335,$K$4:$K$335=AW191),36))))))</f>
        <v>0</v>
      </c>
      <c r="CD191" s="158" t="str" cm="1">
        <f t="array" ref="CD191">IF(ISBLANK(AW191),"0",IF($AZ191&lt;3,"0",_xlfn.CEILING.MATH(AY191/الفرضيات!$H$4*(1+MAX(_xlfn.CHOOSECOLS(_xlfn._xlws.FILTER($I$4:$AT$335,$K$4:$K$335=AW191),36))))))</f>
        <v>0</v>
      </c>
      <c r="CE191" s="158">
        <f>IFERROR(MAX(0,((BG191+BO191+BW191)*(1+AS191+AR191)+(BH191+BI191+BJ191+BL191+BP191+BQ191+BR191+BT191+BX191+BY191+BZ191+CB191)*(1+AS191))*(1+ VLOOKUP(AQ191,الفرضيات!$N$1:$O$11,2,0))-AH191),0)</f>
        <v>0</v>
      </c>
      <c r="CF191" s="158">
        <f t="shared" si="50"/>
        <v>0</v>
      </c>
      <c r="CG191" s="158" cm="1">
        <f t="array" ref="CG191">IFERROR(MAX(0,MAX(BM191,BU191,CC191)*(1+VLOOKUP(MAX(_xlfn.CHOOSECOLS(_xlfn._xlws.FILTER($I$4:$AT$335,$K$4:$K$335=AW191),35)),الفرضيات!$N$2:$O$11,2,0))-BA191),0)</f>
        <v>0</v>
      </c>
      <c r="CH191" s="158" cm="1">
        <f t="array" ref="CH191">IFERROR(MAX(0,MAX(BN191,BV191,CD191)*(1+VLOOKUP(MAX(_xlfn.CHOOSECOLS(_xlfn._xlws.FILTER($I$4:$AT$335,$K$4:$K$335=AW191),35)),الفرضيات!$N$2:$O$11,2,0))-BB191),0)</f>
        <v>0</v>
      </c>
    </row>
    <row r="192" spans="9:86" ht="24.75" thickBot="1" x14ac:dyDescent="0.3">
      <c r="I192" s="10"/>
      <c r="J192" s="10"/>
      <c r="K192" s="10"/>
      <c r="L192" s="10"/>
      <c r="M192" s="10"/>
      <c r="N192" s="10"/>
      <c r="O192" s="10"/>
      <c r="P192" s="10"/>
      <c r="Q192" s="10"/>
      <c r="R192" s="10"/>
      <c r="S192" s="10"/>
      <c r="T192" s="114"/>
      <c r="U192" s="114"/>
      <c r="V192" s="114"/>
      <c r="W192" s="10"/>
      <c r="X192" s="10"/>
      <c r="Y192" s="10"/>
      <c r="Z192" s="10"/>
      <c r="AA192" s="10"/>
      <c r="AB192" s="10"/>
      <c r="AC192" s="10"/>
      <c r="AD192" s="10"/>
      <c r="AE192" s="10"/>
      <c r="AF192" s="10"/>
      <c r="AG192" s="10"/>
      <c r="AH192" s="10"/>
      <c r="AI192" s="10"/>
      <c r="AJ192" s="10"/>
      <c r="AK192" s="10"/>
      <c r="AL192" s="10"/>
      <c r="AM192" s="10"/>
      <c r="AN192" s="10"/>
      <c r="AO192" s="10"/>
      <c r="AP192" s="10"/>
      <c r="AQ192" s="111" t="str">
        <f t="shared" si="34"/>
        <v/>
      </c>
      <c r="AR192" s="114" t="str">
        <f>IF(AQ192="","",(LOOKUP(SUM(N192:O192),الفرضيات!$R$2:$R$9, الفرضيات!$S$2:$S$9)))</f>
        <v/>
      </c>
      <c r="AS192" s="114" t="str">
        <f>IF(ISBLANK(L192),"",الفرضيات!$L$2)</f>
        <v/>
      </c>
      <c r="AT192" s="10"/>
      <c r="AU192" s="142"/>
      <c r="AV192" s="10"/>
      <c r="AW192" s="10"/>
      <c r="AX192" s="10"/>
      <c r="AY192" s="10"/>
      <c r="AZ192" s="10"/>
      <c r="BA192" s="10"/>
      <c r="BB192" s="10"/>
      <c r="BC192" s="10"/>
      <c r="BD192" s="10"/>
      <c r="BE192" s="10"/>
      <c r="BF192" s="144"/>
      <c r="BG192" s="158" t="str">
        <f>IF(ISBLANK(L192),"0",T192*(R192-AG192)/الفرضيات!$H$2*(1+AR192))</f>
        <v>0</v>
      </c>
      <c r="BH192" s="158" t="str">
        <f t="shared" si="35"/>
        <v>0</v>
      </c>
      <c r="BI192" s="158" t="str">
        <f t="shared" si="36"/>
        <v>0</v>
      </c>
      <c r="BJ192" s="158" t="str">
        <f t="shared" si="37"/>
        <v>0</v>
      </c>
      <c r="BK192" s="158" t="str">
        <f t="shared" si="38"/>
        <v>0</v>
      </c>
      <c r="BL192" s="158" t="str">
        <f t="shared" si="39"/>
        <v>0</v>
      </c>
      <c r="BM192" s="158" t="str" cm="1">
        <f t="array" ref="BM192">IF(ISBLANK(AW192),"0",_xlfn.CEILING.MATH(AX192/الفرضيات!$H$3*(1+MAX(_xlfn.CHOOSECOLS(_xlfn._xlws.FILTER($I$4:$AT$335,$K$4:$K$335=AW192),36)))))</f>
        <v>0</v>
      </c>
      <c r="BN192" s="158" t="str" cm="1">
        <f t="array" ref="BN192">IF(ISBLANK(AW192),"0",_xlfn.CEILING.MATH(AY192/الفرضيات!$H$4*(1+MAX(_xlfn.CHOOSECOLS(_xlfn._xlws.FILTER($I$4:$AT$335,$K$4:$K$335=AW192),36)))))</f>
        <v>0</v>
      </c>
      <c r="BO192" s="158" t="str">
        <f>IF(ISBLANK(L192),"0",IF(S192&lt;2,"0",(U192*(R192-AG192)/الفرضيات!$H$2*(1+AR192))))</f>
        <v>0</v>
      </c>
      <c r="BP192" s="158" t="str">
        <f t="shared" si="40"/>
        <v>0</v>
      </c>
      <c r="BQ192" s="158" t="str">
        <f t="shared" si="41"/>
        <v>0</v>
      </c>
      <c r="BR192" s="158" t="str">
        <f t="shared" si="42"/>
        <v>0</v>
      </c>
      <c r="BS192" s="158" t="str">
        <f t="shared" si="43"/>
        <v>0</v>
      </c>
      <c r="BT192" s="158" t="str">
        <f t="shared" si="44"/>
        <v>0</v>
      </c>
      <c r="BU192" s="158" t="str" cm="1">
        <f t="array" ref="BU192">IF(ISBLANK(AW192),"0",IF($AZ192&lt;2,"0",_xlfn.CEILING.MATH(AX192/الفرضيات!$H$3*(1+MAX(_xlfn.CHOOSECOLS(_xlfn._xlws.FILTER($I$4:$AT$335,$K$4:$K$335=AW192),36))))))</f>
        <v>0</v>
      </c>
      <c r="BV192" s="158" t="str" cm="1">
        <f t="array" ref="BV192">IF(ISBLANK(AW192),"0",IF($AZ192&lt;2,"0",_xlfn.CEILING.MATH(AY192/الفرضيات!$H$4*(1+MAX(_xlfn.CHOOSECOLS(_xlfn._xlws.FILTER($I$4:$AT$335,$K$4:$K$335=AW192),36))))))</f>
        <v>0</v>
      </c>
      <c r="BW192" s="158" t="str">
        <f>IF(ISBLANK(L192),"0",IF(S192&lt;3,"0",(V192*(R192-AG192)/الفرضيات!$H$2*(1+AR192))))</f>
        <v>0</v>
      </c>
      <c r="BX192" s="158" t="str">
        <f t="shared" si="45"/>
        <v>0</v>
      </c>
      <c r="BY192" s="158" t="str">
        <f t="shared" si="46"/>
        <v>0</v>
      </c>
      <c r="BZ192" s="158" t="str">
        <f t="shared" si="47"/>
        <v>0</v>
      </c>
      <c r="CA192" s="158" t="str">
        <f t="shared" si="48"/>
        <v>0</v>
      </c>
      <c r="CB192" s="158" t="str">
        <f t="shared" si="49"/>
        <v>0</v>
      </c>
      <c r="CC192" s="158" t="str" cm="1">
        <f t="array" ref="CC192">IF(ISBLANK(AW192),"0",IF($AZ192&lt;3,"0",_xlfn.CEILING.MATH(AX192/الفرضيات!$H$3*(1+MAX(_xlfn.CHOOSECOLS(_xlfn._xlws.FILTER($I$4:$AT$335,$K$4:$K$335=AW192),36))))))</f>
        <v>0</v>
      </c>
      <c r="CD192" s="158" t="str" cm="1">
        <f t="array" ref="CD192">IF(ISBLANK(AW192),"0",IF($AZ192&lt;3,"0",_xlfn.CEILING.MATH(AY192/الفرضيات!$H$4*(1+MAX(_xlfn.CHOOSECOLS(_xlfn._xlws.FILTER($I$4:$AT$335,$K$4:$K$335=AW192),36))))))</f>
        <v>0</v>
      </c>
      <c r="CE192" s="158">
        <f>IFERROR(MAX(0,((BG192+BO192+BW192)*(1+AS192+AR192)+(BH192+BI192+BJ192+BL192+BP192+BQ192+BR192+BT192+BX192+BY192+BZ192+CB192)*(1+AS192))*(1+ VLOOKUP(AQ192,الفرضيات!$N$1:$O$11,2,0))-AH192),0)</f>
        <v>0</v>
      </c>
      <c r="CF192" s="158">
        <f t="shared" si="50"/>
        <v>0</v>
      </c>
      <c r="CG192" s="158" cm="1">
        <f t="array" ref="CG192">IFERROR(MAX(0,MAX(BM192,BU192,CC192)*(1+VLOOKUP(MAX(_xlfn.CHOOSECOLS(_xlfn._xlws.FILTER($I$4:$AT$335,$K$4:$K$335=AW192),35)),الفرضيات!$N$2:$O$11,2,0))-BA192),0)</f>
        <v>0</v>
      </c>
      <c r="CH192" s="158" cm="1">
        <f t="array" ref="CH192">IFERROR(MAX(0,MAX(BN192,BV192,CD192)*(1+VLOOKUP(MAX(_xlfn.CHOOSECOLS(_xlfn._xlws.FILTER($I$4:$AT$335,$K$4:$K$335=AW192),35)),الفرضيات!$N$2:$O$11,2,0))-BB192),0)</f>
        <v>0</v>
      </c>
    </row>
    <row r="193" spans="9:86" ht="24.75" thickBot="1" x14ac:dyDescent="0.3">
      <c r="I193" s="10"/>
      <c r="J193" s="10"/>
      <c r="K193" s="10"/>
      <c r="L193" s="10"/>
      <c r="M193" s="10"/>
      <c r="N193" s="10"/>
      <c r="O193" s="10"/>
      <c r="P193" s="10"/>
      <c r="Q193" s="10"/>
      <c r="R193" s="10"/>
      <c r="S193" s="10"/>
      <c r="T193" s="114"/>
      <c r="U193" s="114"/>
      <c r="V193" s="114"/>
      <c r="W193" s="10"/>
      <c r="X193" s="10"/>
      <c r="Y193" s="10"/>
      <c r="Z193" s="10"/>
      <c r="AA193" s="10"/>
      <c r="AB193" s="10"/>
      <c r="AC193" s="10"/>
      <c r="AD193" s="10"/>
      <c r="AE193" s="10"/>
      <c r="AF193" s="10"/>
      <c r="AG193" s="10"/>
      <c r="AH193" s="10"/>
      <c r="AI193" s="10"/>
      <c r="AJ193" s="10"/>
      <c r="AK193" s="10"/>
      <c r="AL193" s="10"/>
      <c r="AM193" s="10"/>
      <c r="AN193" s="10"/>
      <c r="AO193" s="10"/>
      <c r="AP193" s="10"/>
      <c r="AQ193" s="111" t="str">
        <f t="shared" si="34"/>
        <v/>
      </c>
      <c r="AR193" s="114" t="str">
        <f>IF(AQ193="","",(LOOKUP(SUM(N193:O193),الفرضيات!$R$2:$R$9, الفرضيات!$S$2:$S$9)))</f>
        <v/>
      </c>
      <c r="AS193" s="114" t="str">
        <f>IF(ISBLANK(L193),"",الفرضيات!$L$2)</f>
        <v/>
      </c>
      <c r="AT193" s="10"/>
      <c r="AU193" s="142"/>
      <c r="AV193" s="10"/>
      <c r="AW193" s="10"/>
      <c r="AX193" s="10"/>
      <c r="AY193" s="10"/>
      <c r="AZ193" s="10"/>
      <c r="BA193" s="10"/>
      <c r="BB193" s="10"/>
      <c r="BC193" s="10"/>
      <c r="BD193" s="10"/>
      <c r="BE193" s="10"/>
      <c r="BF193" s="144"/>
      <c r="BG193" s="158" t="str">
        <f>IF(ISBLANK(L193),"0",T193*(R193-AG193)/الفرضيات!$H$2*(1+AR193))</f>
        <v>0</v>
      </c>
      <c r="BH193" s="158" t="str">
        <f t="shared" si="35"/>
        <v>0</v>
      </c>
      <c r="BI193" s="158" t="str">
        <f t="shared" si="36"/>
        <v>0</v>
      </c>
      <c r="BJ193" s="158" t="str">
        <f t="shared" si="37"/>
        <v>0</v>
      </c>
      <c r="BK193" s="158" t="str">
        <f t="shared" si="38"/>
        <v>0</v>
      </c>
      <c r="BL193" s="158" t="str">
        <f t="shared" si="39"/>
        <v>0</v>
      </c>
      <c r="BM193" s="158" t="str" cm="1">
        <f t="array" ref="BM193">IF(ISBLANK(AW193),"0",_xlfn.CEILING.MATH(AX193/الفرضيات!$H$3*(1+MAX(_xlfn.CHOOSECOLS(_xlfn._xlws.FILTER($I$4:$AT$335,$K$4:$K$335=AW193),36)))))</f>
        <v>0</v>
      </c>
      <c r="BN193" s="158" t="str" cm="1">
        <f t="array" ref="BN193">IF(ISBLANK(AW193),"0",_xlfn.CEILING.MATH(AY193/الفرضيات!$H$4*(1+MAX(_xlfn.CHOOSECOLS(_xlfn._xlws.FILTER($I$4:$AT$335,$K$4:$K$335=AW193),36)))))</f>
        <v>0</v>
      </c>
      <c r="BO193" s="158" t="str">
        <f>IF(ISBLANK(L193),"0",IF(S193&lt;2,"0",(U193*(R193-AG193)/الفرضيات!$H$2*(1+AR193))))</f>
        <v>0</v>
      </c>
      <c r="BP193" s="158" t="str">
        <f t="shared" si="40"/>
        <v>0</v>
      </c>
      <c r="BQ193" s="158" t="str">
        <f t="shared" si="41"/>
        <v>0</v>
      </c>
      <c r="BR193" s="158" t="str">
        <f t="shared" si="42"/>
        <v>0</v>
      </c>
      <c r="BS193" s="158" t="str">
        <f t="shared" si="43"/>
        <v>0</v>
      </c>
      <c r="BT193" s="158" t="str">
        <f t="shared" si="44"/>
        <v>0</v>
      </c>
      <c r="BU193" s="158" t="str" cm="1">
        <f t="array" ref="BU193">IF(ISBLANK(AW193),"0",IF($AZ193&lt;2,"0",_xlfn.CEILING.MATH(AX193/الفرضيات!$H$3*(1+MAX(_xlfn.CHOOSECOLS(_xlfn._xlws.FILTER($I$4:$AT$335,$K$4:$K$335=AW193),36))))))</f>
        <v>0</v>
      </c>
      <c r="BV193" s="158" t="str" cm="1">
        <f t="array" ref="BV193">IF(ISBLANK(AW193),"0",IF($AZ193&lt;2,"0",_xlfn.CEILING.MATH(AY193/الفرضيات!$H$4*(1+MAX(_xlfn.CHOOSECOLS(_xlfn._xlws.FILTER($I$4:$AT$335,$K$4:$K$335=AW193),36))))))</f>
        <v>0</v>
      </c>
      <c r="BW193" s="158" t="str">
        <f>IF(ISBLANK(L193),"0",IF(S193&lt;3,"0",(V193*(R193-AG193)/الفرضيات!$H$2*(1+AR193))))</f>
        <v>0</v>
      </c>
      <c r="BX193" s="158" t="str">
        <f t="shared" si="45"/>
        <v>0</v>
      </c>
      <c r="BY193" s="158" t="str">
        <f t="shared" si="46"/>
        <v>0</v>
      </c>
      <c r="BZ193" s="158" t="str">
        <f t="shared" si="47"/>
        <v>0</v>
      </c>
      <c r="CA193" s="158" t="str">
        <f t="shared" si="48"/>
        <v>0</v>
      </c>
      <c r="CB193" s="158" t="str">
        <f t="shared" si="49"/>
        <v>0</v>
      </c>
      <c r="CC193" s="158" t="str" cm="1">
        <f t="array" ref="CC193">IF(ISBLANK(AW193),"0",IF($AZ193&lt;3,"0",_xlfn.CEILING.MATH(AX193/الفرضيات!$H$3*(1+MAX(_xlfn.CHOOSECOLS(_xlfn._xlws.FILTER($I$4:$AT$335,$K$4:$K$335=AW193),36))))))</f>
        <v>0</v>
      </c>
      <c r="CD193" s="158" t="str" cm="1">
        <f t="array" ref="CD193">IF(ISBLANK(AW193),"0",IF($AZ193&lt;3,"0",_xlfn.CEILING.MATH(AY193/الفرضيات!$H$4*(1+MAX(_xlfn.CHOOSECOLS(_xlfn._xlws.FILTER($I$4:$AT$335,$K$4:$K$335=AW193),36))))))</f>
        <v>0</v>
      </c>
      <c r="CE193" s="158">
        <f>IFERROR(MAX(0,((BG193+BO193+BW193)*(1+AS193+AR193)+(BH193+BI193+BJ193+BL193+BP193+BQ193+BR193+BT193+BX193+BY193+BZ193+CB193)*(1+AS193))*(1+ VLOOKUP(AQ193,الفرضيات!$N$1:$O$11,2,0))-AH193),0)</f>
        <v>0</v>
      </c>
      <c r="CF193" s="158">
        <f t="shared" si="50"/>
        <v>0</v>
      </c>
      <c r="CG193" s="158" cm="1">
        <f t="array" ref="CG193">IFERROR(MAX(0,MAX(BM193,BU193,CC193)*(1+VLOOKUP(MAX(_xlfn.CHOOSECOLS(_xlfn._xlws.FILTER($I$4:$AT$335,$K$4:$K$335=AW193),35)),الفرضيات!$N$2:$O$11,2,0))-BA193),0)</f>
        <v>0</v>
      </c>
      <c r="CH193" s="158" cm="1">
        <f t="array" ref="CH193">IFERROR(MAX(0,MAX(BN193,BV193,CD193)*(1+VLOOKUP(MAX(_xlfn.CHOOSECOLS(_xlfn._xlws.FILTER($I$4:$AT$335,$K$4:$K$335=AW193),35)),الفرضيات!$N$2:$O$11,2,0))-BB193),0)</f>
        <v>0</v>
      </c>
    </row>
    <row r="194" spans="9:86" ht="24.75" thickBot="1" x14ac:dyDescent="0.3">
      <c r="I194" s="10"/>
      <c r="J194" s="10"/>
      <c r="K194" s="10"/>
      <c r="L194" s="10"/>
      <c r="M194" s="10"/>
      <c r="N194" s="10"/>
      <c r="O194" s="10"/>
      <c r="P194" s="10"/>
      <c r="Q194" s="10"/>
      <c r="R194" s="10"/>
      <c r="S194" s="10"/>
      <c r="T194" s="114"/>
      <c r="U194" s="114"/>
      <c r="V194" s="114"/>
      <c r="W194" s="10"/>
      <c r="X194" s="10"/>
      <c r="Y194" s="10"/>
      <c r="Z194" s="10"/>
      <c r="AA194" s="10"/>
      <c r="AB194" s="10"/>
      <c r="AC194" s="10"/>
      <c r="AD194" s="10"/>
      <c r="AE194" s="10"/>
      <c r="AF194" s="10"/>
      <c r="AG194" s="10"/>
      <c r="AH194" s="10"/>
      <c r="AI194" s="10"/>
      <c r="AJ194" s="10"/>
      <c r="AK194" s="10"/>
      <c r="AL194" s="10"/>
      <c r="AM194" s="10"/>
      <c r="AN194" s="10"/>
      <c r="AO194" s="10"/>
      <c r="AP194" s="10"/>
      <c r="AQ194" s="111" t="str">
        <f t="shared" si="34"/>
        <v/>
      </c>
      <c r="AR194" s="114" t="str">
        <f>IF(AQ194="","",(LOOKUP(SUM(N194:O194),الفرضيات!$R$2:$R$9, الفرضيات!$S$2:$S$9)))</f>
        <v/>
      </c>
      <c r="AS194" s="114" t="str">
        <f>IF(ISBLANK(L194),"",الفرضيات!$L$2)</f>
        <v/>
      </c>
      <c r="AT194" s="10"/>
      <c r="AU194" s="142"/>
      <c r="AV194" s="10"/>
      <c r="AW194" s="10"/>
      <c r="AX194" s="10"/>
      <c r="AY194" s="10"/>
      <c r="AZ194" s="10"/>
      <c r="BA194" s="10"/>
      <c r="BB194" s="10"/>
      <c r="BC194" s="10"/>
      <c r="BD194" s="10"/>
      <c r="BE194" s="10"/>
      <c r="BF194" s="144"/>
      <c r="BG194" s="158" t="str">
        <f>IF(ISBLANK(L194),"0",T194*(R194-AG194)/الفرضيات!$H$2*(1+AR194))</f>
        <v>0</v>
      </c>
      <c r="BH194" s="158" t="str">
        <f t="shared" si="35"/>
        <v>0</v>
      </c>
      <c r="BI194" s="158" t="str">
        <f t="shared" si="36"/>
        <v>0</v>
      </c>
      <c r="BJ194" s="158" t="str">
        <f t="shared" si="37"/>
        <v>0</v>
      </c>
      <c r="BK194" s="158" t="str">
        <f t="shared" si="38"/>
        <v>0</v>
      </c>
      <c r="BL194" s="158" t="str">
        <f t="shared" si="39"/>
        <v>0</v>
      </c>
      <c r="BM194" s="158" t="str" cm="1">
        <f t="array" ref="BM194">IF(ISBLANK(AW194),"0",_xlfn.CEILING.MATH(AX194/الفرضيات!$H$3*(1+MAX(_xlfn.CHOOSECOLS(_xlfn._xlws.FILTER($I$4:$AT$335,$K$4:$K$335=AW194),36)))))</f>
        <v>0</v>
      </c>
      <c r="BN194" s="158" t="str" cm="1">
        <f t="array" ref="BN194">IF(ISBLANK(AW194),"0",_xlfn.CEILING.MATH(AY194/الفرضيات!$H$4*(1+MAX(_xlfn.CHOOSECOLS(_xlfn._xlws.FILTER($I$4:$AT$335,$K$4:$K$335=AW194),36)))))</f>
        <v>0</v>
      </c>
      <c r="BO194" s="158" t="str">
        <f>IF(ISBLANK(L194),"0",IF(S194&lt;2,"0",(U194*(R194-AG194)/الفرضيات!$H$2*(1+AR194))))</f>
        <v>0</v>
      </c>
      <c r="BP194" s="158" t="str">
        <f t="shared" si="40"/>
        <v>0</v>
      </c>
      <c r="BQ194" s="158" t="str">
        <f t="shared" si="41"/>
        <v>0</v>
      </c>
      <c r="BR194" s="158" t="str">
        <f t="shared" si="42"/>
        <v>0</v>
      </c>
      <c r="BS194" s="158" t="str">
        <f t="shared" si="43"/>
        <v>0</v>
      </c>
      <c r="BT194" s="158" t="str">
        <f t="shared" si="44"/>
        <v>0</v>
      </c>
      <c r="BU194" s="158" t="str" cm="1">
        <f t="array" ref="BU194">IF(ISBLANK(AW194),"0",IF($AZ194&lt;2,"0",_xlfn.CEILING.MATH(AX194/الفرضيات!$H$3*(1+MAX(_xlfn.CHOOSECOLS(_xlfn._xlws.FILTER($I$4:$AT$335,$K$4:$K$335=AW194),36))))))</f>
        <v>0</v>
      </c>
      <c r="BV194" s="158" t="str" cm="1">
        <f t="array" ref="BV194">IF(ISBLANK(AW194),"0",IF($AZ194&lt;2,"0",_xlfn.CEILING.MATH(AY194/الفرضيات!$H$4*(1+MAX(_xlfn.CHOOSECOLS(_xlfn._xlws.FILTER($I$4:$AT$335,$K$4:$K$335=AW194),36))))))</f>
        <v>0</v>
      </c>
      <c r="BW194" s="158" t="str">
        <f>IF(ISBLANK(L194),"0",IF(S194&lt;3,"0",(V194*(R194-AG194)/الفرضيات!$H$2*(1+AR194))))</f>
        <v>0</v>
      </c>
      <c r="BX194" s="158" t="str">
        <f t="shared" si="45"/>
        <v>0</v>
      </c>
      <c r="BY194" s="158" t="str">
        <f t="shared" si="46"/>
        <v>0</v>
      </c>
      <c r="BZ194" s="158" t="str">
        <f t="shared" si="47"/>
        <v>0</v>
      </c>
      <c r="CA194" s="158" t="str">
        <f t="shared" si="48"/>
        <v>0</v>
      </c>
      <c r="CB194" s="158" t="str">
        <f t="shared" si="49"/>
        <v>0</v>
      </c>
      <c r="CC194" s="158" t="str" cm="1">
        <f t="array" ref="CC194">IF(ISBLANK(AW194),"0",IF($AZ194&lt;3,"0",_xlfn.CEILING.MATH(AX194/الفرضيات!$H$3*(1+MAX(_xlfn.CHOOSECOLS(_xlfn._xlws.FILTER($I$4:$AT$335,$K$4:$K$335=AW194),36))))))</f>
        <v>0</v>
      </c>
      <c r="CD194" s="158" t="str" cm="1">
        <f t="array" ref="CD194">IF(ISBLANK(AW194),"0",IF($AZ194&lt;3,"0",_xlfn.CEILING.MATH(AY194/الفرضيات!$H$4*(1+MAX(_xlfn.CHOOSECOLS(_xlfn._xlws.FILTER($I$4:$AT$335,$K$4:$K$335=AW194),36))))))</f>
        <v>0</v>
      </c>
      <c r="CE194" s="158">
        <f>IFERROR(MAX(0,((BG194+BO194+BW194)*(1+AS194+AR194)+(BH194+BI194+BJ194+BL194+BP194+BQ194+BR194+BT194+BX194+BY194+BZ194+CB194)*(1+AS194))*(1+ VLOOKUP(AQ194,الفرضيات!$N$1:$O$11,2,0))-AH194),0)</f>
        <v>0</v>
      </c>
      <c r="CF194" s="158">
        <f t="shared" si="50"/>
        <v>0</v>
      </c>
      <c r="CG194" s="158" cm="1">
        <f t="array" ref="CG194">IFERROR(MAX(0,MAX(BM194,BU194,CC194)*(1+VLOOKUP(MAX(_xlfn.CHOOSECOLS(_xlfn._xlws.FILTER($I$4:$AT$335,$K$4:$K$335=AW194),35)),الفرضيات!$N$2:$O$11,2,0))-BA194),0)</f>
        <v>0</v>
      </c>
      <c r="CH194" s="158" cm="1">
        <f t="array" ref="CH194">IFERROR(MAX(0,MAX(BN194,BV194,CD194)*(1+VLOOKUP(MAX(_xlfn.CHOOSECOLS(_xlfn._xlws.FILTER($I$4:$AT$335,$K$4:$K$335=AW194),35)),الفرضيات!$N$2:$O$11,2,0))-BB194),0)</f>
        <v>0</v>
      </c>
    </row>
    <row r="195" spans="9:86" ht="24.75" thickBot="1" x14ac:dyDescent="0.3">
      <c r="I195" s="10"/>
      <c r="J195" s="10"/>
      <c r="K195" s="10"/>
      <c r="L195" s="10"/>
      <c r="M195" s="10"/>
      <c r="N195" s="10"/>
      <c r="O195" s="10"/>
      <c r="P195" s="10"/>
      <c r="Q195" s="10"/>
      <c r="R195" s="10"/>
      <c r="S195" s="10"/>
      <c r="T195" s="114"/>
      <c r="U195" s="114"/>
      <c r="V195" s="114"/>
      <c r="W195" s="10"/>
      <c r="X195" s="10"/>
      <c r="Y195" s="10"/>
      <c r="Z195" s="10"/>
      <c r="AA195" s="10"/>
      <c r="AB195" s="10"/>
      <c r="AC195" s="10"/>
      <c r="AD195" s="10"/>
      <c r="AE195" s="10"/>
      <c r="AF195" s="10"/>
      <c r="AG195" s="10"/>
      <c r="AH195" s="10"/>
      <c r="AI195" s="10"/>
      <c r="AJ195" s="10"/>
      <c r="AK195" s="10"/>
      <c r="AL195" s="10"/>
      <c r="AM195" s="10"/>
      <c r="AN195" s="10"/>
      <c r="AO195" s="10"/>
      <c r="AP195" s="10"/>
      <c r="AQ195" s="111" t="str">
        <f t="shared" si="34"/>
        <v/>
      </c>
      <c r="AR195" s="114" t="str">
        <f>IF(AQ195="","",(LOOKUP(SUM(N195:O195),الفرضيات!$R$2:$R$9, الفرضيات!$S$2:$S$9)))</f>
        <v/>
      </c>
      <c r="AS195" s="114" t="str">
        <f>IF(ISBLANK(L195),"",الفرضيات!$L$2)</f>
        <v/>
      </c>
      <c r="AT195" s="10"/>
      <c r="AU195" s="142"/>
      <c r="AV195" s="10"/>
      <c r="AW195" s="10"/>
      <c r="AX195" s="10"/>
      <c r="AY195" s="10"/>
      <c r="AZ195" s="10"/>
      <c r="BA195" s="10"/>
      <c r="BB195" s="10"/>
      <c r="BC195" s="10"/>
      <c r="BD195" s="10"/>
      <c r="BE195" s="10"/>
      <c r="BF195" s="144"/>
      <c r="BG195" s="158" t="str">
        <f>IF(ISBLANK(L195),"0",T195*(R195-AG195)/الفرضيات!$H$2*(1+AR195))</f>
        <v>0</v>
      </c>
      <c r="BH195" s="158" t="str">
        <f t="shared" si="35"/>
        <v>0</v>
      </c>
      <c r="BI195" s="158" t="str">
        <f t="shared" si="36"/>
        <v>0</v>
      </c>
      <c r="BJ195" s="158" t="str">
        <f t="shared" si="37"/>
        <v>0</v>
      </c>
      <c r="BK195" s="158" t="str">
        <f t="shared" si="38"/>
        <v>0</v>
      </c>
      <c r="BL195" s="158" t="str">
        <f t="shared" si="39"/>
        <v>0</v>
      </c>
      <c r="BM195" s="158" t="str" cm="1">
        <f t="array" ref="BM195">IF(ISBLANK(AW195),"0",_xlfn.CEILING.MATH(AX195/الفرضيات!$H$3*(1+MAX(_xlfn.CHOOSECOLS(_xlfn._xlws.FILTER($I$4:$AT$335,$K$4:$K$335=AW195),36)))))</f>
        <v>0</v>
      </c>
      <c r="BN195" s="158" t="str" cm="1">
        <f t="array" ref="BN195">IF(ISBLANK(AW195),"0",_xlfn.CEILING.MATH(AY195/الفرضيات!$H$4*(1+MAX(_xlfn.CHOOSECOLS(_xlfn._xlws.FILTER($I$4:$AT$335,$K$4:$K$335=AW195),36)))))</f>
        <v>0</v>
      </c>
      <c r="BO195" s="158" t="str">
        <f>IF(ISBLANK(L195),"0",IF(S195&lt;2,"0",(U195*(R195-AG195)/الفرضيات!$H$2*(1+AR195))))</f>
        <v>0</v>
      </c>
      <c r="BP195" s="158" t="str">
        <f t="shared" si="40"/>
        <v>0</v>
      </c>
      <c r="BQ195" s="158" t="str">
        <f t="shared" si="41"/>
        <v>0</v>
      </c>
      <c r="BR195" s="158" t="str">
        <f t="shared" si="42"/>
        <v>0</v>
      </c>
      <c r="BS195" s="158" t="str">
        <f t="shared" si="43"/>
        <v>0</v>
      </c>
      <c r="BT195" s="158" t="str">
        <f t="shared" si="44"/>
        <v>0</v>
      </c>
      <c r="BU195" s="158" t="str" cm="1">
        <f t="array" ref="BU195">IF(ISBLANK(AW195),"0",IF($AZ195&lt;2,"0",_xlfn.CEILING.MATH(AX195/الفرضيات!$H$3*(1+MAX(_xlfn.CHOOSECOLS(_xlfn._xlws.FILTER($I$4:$AT$335,$K$4:$K$335=AW195),36))))))</f>
        <v>0</v>
      </c>
      <c r="BV195" s="158" t="str" cm="1">
        <f t="array" ref="BV195">IF(ISBLANK(AW195),"0",IF($AZ195&lt;2,"0",_xlfn.CEILING.MATH(AY195/الفرضيات!$H$4*(1+MAX(_xlfn.CHOOSECOLS(_xlfn._xlws.FILTER($I$4:$AT$335,$K$4:$K$335=AW195),36))))))</f>
        <v>0</v>
      </c>
      <c r="BW195" s="158" t="str">
        <f>IF(ISBLANK(L195),"0",IF(S195&lt;3,"0",(V195*(R195-AG195)/الفرضيات!$H$2*(1+AR195))))</f>
        <v>0</v>
      </c>
      <c r="BX195" s="158" t="str">
        <f t="shared" si="45"/>
        <v>0</v>
      </c>
      <c r="BY195" s="158" t="str">
        <f t="shared" si="46"/>
        <v>0</v>
      </c>
      <c r="BZ195" s="158" t="str">
        <f t="shared" si="47"/>
        <v>0</v>
      </c>
      <c r="CA195" s="158" t="str">
        <f t="shared" si="48"/>
        <v>0</v>
      </c>
      <c r="CB195" s="158" t="str">
        <f t="shared" si="49"/>
        <v>0</v>
      </c>
      <c r="CC195" s="158" t="str" cm="1">
        <f t="array" ref="CC195">IF(ISBLANK(AW195),"0",IF($AZ195&lt;3,"0",_xlfn.CEILING.MATH(AX195/الفرضيات!$H$3*(1+MAX(_xlfn.CHOOSECOLS(_xlfn._xlws.FILTER($I$4:$AT$335,$K$4:$K$335=AW195),36))))))</f>
        <v>0</v>
      </c>
      <c r="CD195" s="158" t="str" cm="1">
        <f t="array" ref="CD195">IF(ISBLANK(AW195),"0",IF($AZ195&lt;3,"0",_xlfn.CEILING.MATH(AY195/الفرضيات!$H$4*(1+MAX(_xlfn.CHOOSECOLS(_xlfn._xlws.FILTER($I$4:$AT$335,$K$4:$K$335=AW195),36))))))</f>
        <v>0</v>
      </c>
      <c r="CE195" s="158">
        <f>IFERROR(MAX(0,((BG195+BO195+BW195)*(1+AS195+AR195)+(BH195+BI195+BJ195+BL195+BP195+BQ195+BR195+BT195+BX195+BY195+BZ195+CB195)*(1+AS195))*(1+ VLOOKUP(AQ195,الفرضيات!$N$1:$O$11,2,0))-AH195),0)</f>
        <v>0</v>
      </c>
      <c r="CF195" s="158">
        <f t="shared" si="50"/>
        <v>0</v>
      </c>
      <c r="CG195" s="158" cm="1">
        <f t="array" ref="CG195">IFERROR(MAX(0,MAX(BM195,BU195,CC195)*(1+VLOOKUP(MAX(_xlfn.CHOOSECOLS(_xlfn._xlws.FILTER($I$4:$AT$335,$K$4:$K$335=AW195),35)),الفرضيات!$N$2:$O$11,2,0))-BA195),0)</f>
        <v>0</v>
      </c>
      <c r="CH195" s="158" cm="1">
        <f t="array" ref="CH195">IFERROR(MAX(0,MAX(BN195,BV195,CD195)*(1+VLOOKUP(MAX(_xlfn.CHOOSECOLS(_xlfn._xlws.FILTER($I$4:$AT$335,$K$4:$K$335=AW195),35)),الفرضيات!$N$2:$O$11,2,0))-BB195),0)</f>
        <v>0</v>
      </c>
    </row>
    <row r="196" spans="9:86" ht="24.75" thickBot="1" x14ac:dyDescent="0.3">
      <c r="I196" s="10"/>
      <c r="J196" s="10"/>
      <c r="K196" s="10"/>
      <c r="L196" s="10"/>
      <c r="M196" s="10"/>
      <c r="N196" s="10"/>
      <c r="O196" s="10"/>
      <c r="P196" s="10"/>
      <c r="Q196" s="10"/>
      <c r="R196" s="10"/>
      <c r="S196" s="10"/>
      <c r="T196" s="114"/>
      <c r="U196" s="114"/>
      <c r="V196" s="114"/>
      <c r="W196" s="10"/>
      <c r="X196" s="10"/>
      <c r="Y196" s="10"/>
      <c r="Z196" s="10"/>
      <c r="AA196" s="10"/>
      <c r="AB196" s="10"/>
      <c r="AC196" s="10"/>
      <c r="AD196" s="10"/>
      <c r="AE196" s="10"/>
      <c r="AF196" s="10"/>
      <c r="AG196" s="10"/>
      <c r="AH196" s="10"/>
      <c r="AI196" s="10"/>
      <c r="AJ196" s="10"/>
      <c r="AK196" s="10"/>
      <c r="AL196" s="10"/>
      <c r="AM196" s="10"/>
      <c r="AN196" s="10"/>
      <c r="AO196" s="10"/>
      <c r="AP196" s="10"/>
      <c r="AQ196" s="111" t="str">
        <f t="shared" si="34"/>
        <v/>
      </c>
      <c r="AR196" s="114" t="str">
        <f>IF(AQ196="","",(LOOKUP(SUM(N196:O196),الفرضيات!$R$2:$R$9, الفرضيات!$S$2:$S$9)))</f>
        <v/>
      </c>
      <c r="AS196" s="114" t="str">
        <f>IF(ISBLANK(L196),"",الفرضيات!$L$2)</f>
        <v/>
      </c>
      <c r="AT196" s="10"/>
      <c r="AU196" s="142"/>
      <c r="AV196" s="10"/>
      <c r="AW196" s="10"/>
      <c r="AX196" s="10"/>
      <c r="AY196" s="10"/>
      <c r="AZ196" s="10"/>
      <c r="BA196" s="10"/>
      <c r="BB196" s="10"/>
      <c r="BC196" s="10"/>
      <c r="BD196" s="10"/>
      <c r="BE196" s="10"/>
      <c r="BF196" s="144"/>
      <c r="BG196" s="158" t="str">
        <f>IF(ISBLANK(L196),"0",T196*(R196-AG196)/الفرضيات!$H$2*(1+AR196))</f>
        <v>0</v>
      </c>
      <c r="BH196" s="158" t="str">
        <f t="shared" si="35"/>
        <v>0</v>
      </c>
      <c r="BI196" s="158" t="str">
        <f t="shared" si="36"/>
        <v>0</v>
      </c>
      <c r="BJ196" s="158" t="str">
        <f t="shared" si="37"/>
        <v>0</v>
      </c>
      <c r="BK196" s="158" t="str">
        <f t="shared" si="38"/>
        <v>0</v>
      </c>
      <c r="BL196" s="158" t="str">
        <f t="shared" si="39"/>
        <v>0</v>
      </c>
      <c r="BM196" s="158" t="str" cm="1">
        <f t="array" ref="BM196">IF(ISBLANK(AW196),"0",_xlfn.CEILING.MATH(AX196/الفرضيات!$H$3*(1+MAX(_xlfn.CHOOSECOLS(_xlfn._xlws.FILTER($I$4:$AT$335,$K$4:$K$335=AW196),36)))))</f>
        <v>0</v>
      </c>
      <c r="BN196" s="158" t="str" cm="1">
        <f t="array" ref="BN196">IF(ISBLANK(AW196),"0",_xlfn.CEILING.MATH(AY196/الفرضيات!$H$4*(1+MAX(_xlfn.CHOOSECOLS(_xlfn._xlws.FILTER($I$4:$AT$335,$K$4:$K$335=AW196),36)))))</f>
        <v>0</v>
      </c>
      <c r="BO196" s="158" t="str">
        <f>IF(ISBLANK(L196),"0",IF(S196&lt;2,"0",(U196*(R196-AG196)/الفرضيات!$H$2*(1+AR196))))</f>
        <v>0</v>
      </c>
      <c r="BP196" s="158" t="str">
        <f t="shared" si="40"/>
        <v>0</v>
      </c>
      <c r="BQ196" s="158" t="str">
        <f t="shared" si="41"/>
        <v>0</v>
      </c>
      <c r="BR196" s="158" t="str">
        <f t="shared" si="42"/>
        <v>0</v>
      </c>
      <c r="BS196" s="158" t="str">
        <f t="shared" si="43"/>
        <v>0</v>
      </c>
      <c r="BT196" s="158" t="str">
        <f t="shared" si="44"/>
        <v>0</v>
      </c>
      <c r="BU196" s="158" t="str" cm="1">
        <f t="array" ref="BU196">IF(ISBLANK(AW196),"0",IF($AZ196&lt;2,"0",_xlfn.CEILING.MATH(AX196/الفرضيات!$H$3*(1+MAX(_xlfn.CHOOSECOLS(_xlfn._xlws.FILTER($I$4:$AT$335,$K$4:$K$335=AW196),36))))))</f>
        <v>0</v>
      </c>
      <c r="BV196" s="158" t="str" cm="1">
        <f t="array" ref="BV196">IF(ISBLANK(AW196),"0",IF($AZ196&lt;2,"0",_xlfn.CEILING.MATH(AY196/الفرضيات!$H$4*(1+MAX(_xlfn.CHOOSECOLS(_xlfn._xlws.FILTER($I$4:$AT$335,$K$4:$K$335=AW196),36))))))</f>
        <v>0</v>
      </c>
      <c r="BW196" s="158" t="str">
        <f>IF(ISBLANK(L196),"0",IF(S196&lt;3,"0",(V196*(R196-AG196)/الفرضيات!$H$2*(1+AR196))))</f>
        <v>0</v>
      </c>
      <c r="BX196" s="158" t="str">
        <f t="shared" si="45"/>
        <v>0</v>
      </c>
      <c r="BY196" s="158" t="str">
        <f t="shared" si="46"/>
        <v>0</v>
      </c>
      <c r="BZ196" s="158" t="str">
        <f t="shared" si="47"/>
        <v>0</v>
      </c>
      <c r="CA196" s="158" t="str">
        <f t="shared" si="48"/>
        <v>0</v>
      </c>
      <c r="CB196" s="158" t="str">
        <f t="shared" si="49"/>
        <v>0</v>
      </c>
      <c r="CC196" s="158" t="str" cm="1">
        <f t="array" ref="CC196">IF(ISBLANK(AW196),"0",IF($AZ196&lt;3,"0",_xlfn.CEILING.MATH(AX196/الفرضيات!$H$3*(1+MAX(_xlfn.CHOOSECOLS(_xlfn._xlws.FILTER($I$4:$AT$335,$K$4:$K$335=AW196),36))))))</f>
        <v>0</v>
      </c>
      <c r="CD196" s="158" t="str" cm="1">
        <f t="array" ref="CD196">IF(ISBLANK(AW196),"0",IF($AZ196&lt;3,"0",_xlfn.CEILING.MATH(AY196/الفرضيات!$H$4*(1+MAX(_xlfn.CHOOSECOLS(_xlfn._xlws.FILTER($I$4:$AT$335,$K$4:$K$335=AW196),36))))))</f>
        <v>0</v>
      </c>
      <c r="CE196" s="158">
        <f>IFERROR(MAX(0,((BG196+BO196+BW196)*(1+AS196+AR196)+(BH196+BI196+BJ196+BL196+BP196+BQ196+BR196+BT196+BX196+BY196+BZ196+CB196)*(1+AS196))*(1+ VLOOKUP(AQ196,الفرضيات!$N$1:$O$11,2,0))-AH196),0)</f>
        <v>0</v>
      </c>
      <c r="CF196" s="158">
        <f t="shared" si="50"/>
        <v>0</v>
      </c>
      <c r="CG196" s="158" cm="1">
        <f t="array" ref="CG196">IFERROR(MAX(0,MAX(BM196,BU196,CC196)*(1+VLOOKUP(MAX(_xlfn.CHOOSECOLS(_xlfn._xlws.FILTER($I$4:$AT$335,$K$4:$K$335=AW196),35)),الفرضيات!$N$2:$O$11,2,0))-BA196),0)</f>
        <v>0</v>
      </c>
      <c r="CH196" s="158" cm="1">
        <f t="array" ref="CH196">IFERROR(MAX(0,MAX(BN196,BV196,CD196)*(1+VLOOKUP(MAX(_xlfn.CHOOSECOLS(_xlfn._xlws.FILTER($I$4:$AT$335,$K$4:$K$335=AW196),35)),الفرضيات!$N$2:$O$11,2,0))-BB196),0)</f>
        <v>0</v>
      </c>
    </row>
    <row r="197" spans="9:86" ht="24.75" thickBot="1" x14ac:dyDescent="0.3">
      <c r="I197" s="10"/>
      <c r="J197" s="10"/>
      <c r="K197" s="10"/>
      <c r="L197" s="10"/>
      <c r="M197" s="10"/>
      <c r="N197" s="10"/>
      <c r="O197" s="10"/>
      <c r="P197" s="10"/>
      <c r="Q197" s="10"/>
      <c r="R197" s="10"/>
      <c r="S197" s="10"/>
      <c r="T197" s="114"/>
      <c r="U197" s="114"/>
      <c r="V197" s="114"/>
      <c r="W197" s="10"/>
      <c r="X197" s="10"/>
      <c r="Y197" s="10"/>
      <c r="Z197" s="10"/>
      <c r="AA197" s="10"/>
      <c r="AB197" s="10"/>
      <c r="AC197" s="10"/>
      <c r="AD197" s="10"/>
      <c r="AE197" s="10"/>
      <c r="AF197" s="10"/>
      <c r="AG197" s="10"/>
      <c r="AH197" s="10"/>
      <c r="AI197" s="10"/>
      <c r="AJ197" s="10"/>
      <c r="AK197" s="10"/>
      <c r="AL197" s="10"/>
      <c r="AM197" s="10"/>
      <c r="AN197" s="10"/>
      <c r="AO197" s="10"/>
      <c r="AP197" s="10"/>
      <c r="AQ197" s="111" t="str">
        <f t="shared" ref="AQ197:AQ260" si="51">IFERROR(
IF(AND(AM197&lt;&gt;0,AL197&lt;&gt;0,AK197&lt;&gt;0),
VLOOKUP(AL197,$B$45:$C$48,2,0)*VLOOKUP(AM197,$B$45:$C$48,2,0)*VLOOKUP(AK197,$B$45:$C$48,2,0),
VLOOKUP(AO197,$B$45:$C$48,2,0)*VLOOKUP(AP197,$B$45:$C$48,2,0)*VLOOKUP(AN197,$B$45:$C$48,2,0)),"")</f>
        <v/>
      </c>
      <c r="AR197" s="114" t="str">
        <f>IF(AQ197="","",(LOOKUP(SUM(N197:O197),الفرضيات!$R$2:$R$9, الفرضيات!$S$2:$S$9)))</f>
        <v/>
      </c>
      <c r="AS197" s="114" t="str">
        <f>IF(ISBLANK(L197),"",الفرضيات!$L$2)</f>
        <v/>
      </c>
      <c r="AT197" s="10"/>
      <c r="AU197" s="142"/>
      <c r="AV197" s="10"/>
      <c r="AW197" s="10"/>
      <c r="AX197" s="10"/>
      <c r="AY197" s="10"/>
      <c r="AZ197" s="10"/>
      <c r="BA197" s="10"/>
      <c r="BB197" s="10"/>
      <c r="BC197" s="10"/>
      <c r="BD197" s="10"/>
      <c r="BE197" s="10"/>
      <c r="BF197" s="144"/>
      <c r="BG197" s="158" t="str">
        <f>IF(ISBLANK(L197),"0",T197*(R197-AG197)/الفرضيات!$H$2*(1+AR197))</f>
        <v>0</v>
      </c>
      <c r="BH197" s="158" t="str">
        <f t="shared" ref="BH197:BH260" si="52">IF(ISBLANK(L197),"0",_xlfn.CEILING.MATH(W197))</f>
        <v>0</v>
      </c>
      <c r="BI197" s="158" t="str">
        <f t="shared" ref="BI197:BI260" si="53">IF(ISBLANK(AW197),"0",_xlfn.CEILING.MATH(BC197))</f>
        <v>0</v>
      </c>
      <c r="BJ197" s="158" t="str">
        <f t="shared" ref="BJ197:BJ260" si="54">IF(ISBLANK(AW197),"0",BM197+BN197)</f>
        <v>0</v>
      </c>
      <c r="BK197" s="158" t="str">
        <f t="shared" ref="BK197:BK260" si="55">IF(ISBLANK(L197),"0",_xlfn.CEILING.MATH(AD197))</f>
        <v>0</v>
      </c>
      <c r="BL197" s="158" t="str">
        <f t="shared" ref="BL197:BL260" si="56">IF(ISBLANK(L197),"0",_xlfn.CEILING.MATH(Z197))</f>
        <v>0</v>
      </c>
      <c r="BM197" s="158" t="str" cm="1">
        <f t="array" ref="BM197">IF(ISBLANK(AW197),"0",_xlfn.CEILING.MATH(AX197/الفرضيات!$H$3*(1+MAX(_xlfn.CHOOSECOLS(_xlfn._xlws.FILTER($I$4:$AT$335,$K$4:$K$335=AW197),36)))))</f>
        <v>0</v>
      </c>
      <c r="BN197" s="158" t="str" cm="1">
        <f t="array" ref="BN197">IF(ISBLANK(AW197),"0",_xlfn.CEILING.MATH(AY197/الفرضيات!$H$4*(1+MAX(_xlfn.CHOOSECOLS(_xlfn._xlws.FILTER($I$4:$AT$335,$K$4:$K$335=AW197),36)))))</f>
        <v>0</v>
      </c>
      <c r="BO197" s="158" t="str">
        <f>IF(ISBLANK(L197),"0",IF(S197&lt;2,"0",(U197*(R197-AG197)/الفرضيات!$H$2*(1+AR197))))</f>
        <v>0</v>
      </c>
      <c r="BP197" s="158" t="str">
        <f t="shared" ref="BP197:BP260" si="57">IF(ISBLANK(L197),"0",_xlfn.CEILING.MATH(X197))</f>
        <v>0</v>
      </c>
      <c r="BQ197" s="158" t="str">
        <f t="shared" ref="BQ197:BQ260" si="58">IF(ISBLANK(AW197),"0",_xlfn.CEILING.MATH(BD197))</f>
        <v>0</v>
      </c>
      <c r="BR197" s="158" t="str">
        <f t="shared" ref="BR197:BR260" si="59">IF(ISBLANK(AW197),"0",IF($AZ197&lt;2,"0",BU197+BV197))</f>
        <v>0</v>
      </c>
      <c r="BS197" s="158" t="str">
        <f t="shared" ref="BS197:BS260" si="60">IF(ISBLANK(L197),"0",_xlfn.CEILING.MATH(AE197))</f>
        <v>0</v>
      </c>
      <c r="BT197" s="158" t="str">
        <f t="shared" ref="BT197:BT260" si="61">IF(ISBLANK(L197),"0",_xlfn.CEILING.MATH(AA197))</f>
        <v>0</v>
      </c>
      <c r="BU197" s="158" t="str" cm="1">
        <f t="array" ref="BU197">IF(ISBLANK(AW197),"0",IF($AZ197&lt;2,"0",_xlfn.CEILING.MATH(AX197/الفرضيات!$H$3*(1+MAX(_xlfn.CHOOSECOLS(_xlfn._xlws.FILTER($I$4:$AT$335,$K$4:$K$335=AW197),36))))))</f>
        <v>0</v>
      </c>
      <c r="BV197" s="158" t="str" cm="1">
        <f t="array" ref="BV197">IF(ISBLANK(AW197),"0",IF($AZ197&lt;2,"0",_xlfn.CEILING.MATH(AY197/الفرضيات!$H$4*(1+MAX(_xlfn.CHOOSECOLS(_xlfn._xlws.FILTER($I$4:$AT$335,$K$4:$K$335=AW197),36))))))</f>
        <v>0</v>
      </c>
      <c r="BW197" s="158" t="str">
        <f>IF(ISBLANK(L197),"0",IF(S197&lt;3,"0",(V197*(R197-AG197)/الفرضيات!$H$2*(1+AR197))))</f>
        <v>0</v>
      </c>
      <c r="BX197" s="158" t="str">
        <f t="shared" ref="BX197:BX260" si="62">IF(ISBLANK(L197),"0",_xlfn.CEILING.MATH(Y197))</f>
        <v>0</v>
      </c>
      <c r="BY197" s="158" t="str">
        <f t="shared" ref="BY197:BY260" si="63">IF(ISBLANK(AW197),"0",_xlfn.CEILING.MATH(BE197))</f>
        <v>0</v>
      </c>
      <c r="BZ197" s="158" t="str">
        <f t="shared" ref="BZ197:BZ260" si="64">IF(ISBLANK(AW197),"0",IF($AZ197&lt;3,"0",CC197+CD197))</f>
        <v>0</v>
      </c>
      <c r="CA197" s="158" t="str">
        <f t="shared" ref="CA197:CA260" si="65">IF(ISBLANK(L197),"0",_xlfn.CEILING.MATH(AF197))</f>
        <v>0</v>
      </c>
      <c r="CB197" s="158" t="str">
        <f t="shared" ref="CB197:CB260" si="66">IF(ISBLANK(L197),"0",_xlfn.CEILING.MATH(AB197))</f>
        <v>0</v>
      </c>
      <c r="CC197" s="158" t="str" cm="1">
        <f t="array" ref="CC197">IF(ISBLANK(AW197),"0",IF($AZ197&lt;3,"0",_xlfn.CEILING.MATH(AX197/الفرضيات!$H$3*(1+MAX(_xlfn.CHOOSECOLS(_xlfn._xlws.FILTER($I$4:$AT$335,$K$4:$K$335=AW197),36))))))</f>
        <v>0</v>
      </c>
      <c r="CD197" s="158" t="str" cm="1">
        <f t="array" ref="CD197">IF(ISBLANK(AW197),"0",IF($AZ197&lt;3,"0",_xlfn.CEILING.MATH(AY197/الفرضيات!$H$4*(1+MAX(_xlfn.CHOOSECOLS(_xlfn._xlws.FILTER($I$4:$AT$335,$K$4:$K$335=AW197),36))))))</f>
        <v>0</v>
      </c>
      <c r="CE197" s="158">
        <f>IFERROR(MAX(0,((BG197+BO197+BW197)*(1+AS197+AR197)+(BH197+BI197+BJ197+BL197+BP197+BQ197+BR197+BT197+BX197+BY197+BZ197+CB197)*(1+AS197))*(1+ VLOOKUP(AQ197,الفرضيات!$N$1:$O$11,2,0))-AH197),0)</f>
        <v>0</v>
      </c>
      <c r="CF197" s="158">
        <f t="shared" ref="CF197:CF260" si="67">IFERROR(BK197+BS197+CA197,0)</f>
        <v>0</v>
      </c>
      <c r="CG197" s="158" cm="1">
        <f t="array" ref="CG197">IFERROR(MAX(0,MAX(BM197,BU197,CC197)*(1+VLOOKUP(MAX(_xlfn.CHOOSECOLS(_xlfn._xlws.FILTER($I$4:$AT$335,$K$4:$K$335=AW197),35)),الفرضيات!$N$2:$O$11,2,0))-BA197),0)</f>
        <v>0</v>
      </c>
      <c r="CH197" s="158" cm="1">
        <f t="array" ref="CH197">IFERROR(MAX(0,MAX(BN197,BV197,CD197)*(1+VLOOKUP(MAX(_xlfn.CHOOSECOLS(_xlfn._xlws.FILTER($I$4:$AT$335,$K$4:$K$335=AW197),35)),الفرضيات!$N$2:$O$11,2,0))-BB197),0)</f>
        <v>0</v>
      </c>
    </row>
    <row r="198" spans="9:86" ht="24.75" thickBot="1" x14ac:dyDescent="0.3">
      <c r="I198" s="10"/>
      <c r="J198" s="10"/>
      <c r="K198" s="10"/>
      <c r="L198" s="10"/>
      <c r="M198" s="10"/>
      <c r="N198" s="10"/>
      <c r="O198" s="10"/>
      <c r="P198" s="10"/>
      <c r="Q198" s="10"/>
      <c r="R198" s="10"/>
      <c r="S198" s="10"/>
      <c r="T198" s="114"/>
      <c r="U198" s="114"/>
      <c r="V198" s="114"/>
      <c r="W198" s="10"/>
      <c r="X198" s="10"/>
      <c r="Y198" s="10"/>
      <c r="Z198" s="10"/>
      <c r="AA198" s="10"/>
      <c r="AB198" s="10"/>
      <c r="AC198" s="10"/>
      <c r="AD198" s="10"/>
      <c r="AE198" s="10"/>
      <c r="AF198" s="10"/>
      <c r="AG198" s="10"/>
      <c r="AH198" s="10"/>
      <c r="AI198" s="10"/>
      <c r="AJ198" s="10"/>
      <c r="AK198" s="10"/>
      <c r="AL198" s="10"/>
      <c r="AM198" s="10"/>
      <c r="AN198" s="10"/>
      <c r="AO198" s="10"/>
      <c r="AP198" s="10"/>
      <c r="AQ198" s="111" t="str">
        <f t="shared" si="51"/>
        <v/>
      </c>
      <c r="AR198" s="114" t="str">
        <f>IF(AQ198="","",(LOOKUP(SUM(N198:O198),الفرضيات!$R$2:$R$9, الفرضيات!$S$2:$S$9)))</f>
        <v/>
      </c>
      <c r="AS198" s="114" t="str">
        <f>IF(ISBLANK(L198),"",الفرضيات!$L$2)</f>
        <v/>
      </c>
      <c r="AT198" s="10"/>
      <c r="AU198" s="142"/>
      <c r="AV198" s="10"/>
      <c r="AW198" s="10"/>
      <c r="AX198" s="10"/>
      <c r="AY198" s="10"/>
      <c r="AZ198" s="10"/>
      <c r="BA198" s="10"/>
      <c r="BB198" s="10"/>
      <c r="BC198" s="10"/>
      <c r="BD198" s="10"/>
      <c r="BE198" s="10"/>
      <c r="BF198" s="144"/>
      <c r="BG198" s="158" t="str">
        <f>IF(ISBLANK(L198),"0",T198*(R198-AG198)/الفرضيات!$H$2*(1+AR198))</f>
        <v>0</v>
      </c>
      <c r="BH198" s="158" t="str">
        <f t="shared" si="52"/>
        <v>0</v>
      </c>
      <c r="BI198" s="158" t="str">
        <f t="shared" si="53"/>
        <v>0</v>
      </c>
      <c r="BJ198" s="158" t="str">
        <f t="shared" si="54"/>
        <v>0</v>
      </c>
      <c r="BK198" s="158" t="str">
        <f t="shared" si="55"/>
        <v>0</v>
      </c>
      <c r="BL198" s="158" t="str">
        <f t="shared" si="56"/>
        <v>0</v>
      </c>
      <c r="BM198" s="158" t="str" cm="1">
        <f t="array" ref="BM198">IF(ISBLANK(AW198),"0",_xlfn.CEILING.MATH(AX198/الفرضيات!$H$3*(1+MAX(_xlfn.CHOOSECOLS(_xlfn._xlws.FILTER($I$4:$AT$335,$K$4:$K$335=AW198),36)))))</f>
        <v>0</v>
      </c>
      <c r="BN198" s="158" t="str" cm="1">
        <f t="array" ref="BN198">IF(ISBLANK(AW198),"0",_xlfn.CEILING.MATH(AY198/الفرضيات!$H$4*(1+MAX(_xlfn.CHOOSECOLS(_xlfn._xlws.FILTER($I$4:$AT$335,$K$4:$K$335=AW198),36)))))</f>
        <v>0</v>
      </c>
      <c r="BO198" s="158" t="str">
        <f>IF(ISBLANK(L198),"0",IF(S198&lt;2,"0",(U198*(R198-AG198)/الفرضيات!$H$2*(1+AR198))))</f>
        <v>0</v>
      </c>
      <c r="BP198" s="158" t="str">
        <f t="shared" si="57"/>
        <v>0</v>
      </c>
      <c r="BQ198" s="158" t="str">
        <f t="shared" si="58"/>
        <v>0</v>
      </c>
      <c r="BR198" s="158" t="str">
        <f t="shared" si="59"/>
        <v>0</v>
      </c>
      <c r="BS198" s="158" t="str">
        <f t="shared" si="60"/>
        <v>0</v>
      </c>
      <c r="BT198" s="158" t="str">
        <f t="shared" si="61"/>
        <v>0</v>
      </c>
      <c r="BU198" s="158" t="str" cm="1">
        <f t="array" ref="BU198">IF(ISBLANK(AW198),"0",IF($AZ198&lt;2,"0",_xlfn.CEILING.MATH(AX198/الفرضيات!$H$3*(1+MAX(_xlfn.CHOOSECOLS(_xlfn._xlws.FILTER($I$4:$AT$335,$K$4:$K$335=AW198),36))))))</f>
        <v>0</v>
      </c>
      <c r="BV198" s="158" t="str" cm="1">
        <f t="array" ref="BV198">IF(ISBLANK(AW198),"0",IF($AZ198&lt;2,"0",_xlfn.CEILING.MATH(AY198/الفرضيات!$H$4*(1+MAX(_xlfn.CHOOSECOLS(_xlfn._xlws.FILTER($I$4:$AT$335,$K$4:$K$335=AW198),36))))))</f>
        <v>0</v>
      </c>
      <c r="BW198" s="158" t="str">
        <f>IF(ISBLANK(L198),"0",IF(S198&lt;3,"0",(V198*(R198-AG198)/الفرضيات!$H$2*(1+AR198))))</f>
        <v>0</v>
      </c>
      <c r="BX198" s="158" t="str">
        <f t="shared" si="62"/>
        <v>0</v>
      </c>
      <c r="BY198" s="158" t="str">
        <f t="shared" si="63"/>
        <v>0</v>
      </c>
      <c r="BZ198" s="158" t="str">
        <f t="shared" si="64"/>
        <v>0</v>
      </c>
      <c r="CA198" s="158" t="str">
        <f t="shared" si="65"/>
        <v>0</v>
      </c>
      <c r="CB198" s="158" t="str">
        <f t="shared" si="66"/>
        <v>0</v>
      </c>
      <c r="CC198" s="158" t="str" cm="1">
        <f t="array" ref="CC198">IF(ISBLANK(AW198),"0",IF($AZ198&lt;3,"0",_xlfn.CEILING.MATH(AX198/الفرضيات!$H$3*(1+MAX(_xlfn.CHOOSECOLS(_xlfn._xlws.FILTER($I$4:$AT$335,$K$4:$K$335=AW198),36))))))</f>
        <v>0</v>
      </c>
      <c r="CD198" s="158" t="str" cm="1">
        <f t="array" ref="CD198">IF(ISBLANK(AW198),"0",IF($AZ198&lt;3,"0",_xlfn.CEILING.MATH(AY198/الفرضيات!$H$4*(1+MAX(_xlfn.CHOOSECOLS(_xlfn._xlws.FILTER($I$4:$AT$335,$K$4:$K$335=AW198),36))))))</f>
        <v>0</v>
      </c>
      <c r="CE198" s="158">
        <f>IFERROR(MAX(0,((BG198+BO198+BW198)*(1+AS198+AR198)+(BH198+BI198+BJ198+BL198+BP198+BQ198+BR198+BT198+BX198+BY198+BZ198+CB198)*(1+AS198))*(1+ VLOOKUP(AQ198,الفرضيات!$N$1:$O$11,2,0))-AH198),0)</f>
        <v>0</v>
      </c>
      <c r="CF198" s="158">
        <f t="shared" si="67"/>
        <v>0</v>
      </c>
      <c r="CG198" s="158" cm="1">
        <f t="array" ref="CG198">IFERROR(MAX(0,MAX(BM198,BU198,CC198)*(1+VLOOKUP(MAX(_xlfn.CHOOSECOLS(_xlfn._xlws.FILTER($I$4:$AT$335,$K$4:$K$335=AW198),35)),الفرضيات!$N$2:$O$11,2,0))-BA198),0)</f>
        <v>0</v>
      </c>
      <c r="CH198" s="158" cm="1">
        <f t="array" ref="CH198">IFERROR(MAX(0,MAX(BN198,BV198,CD198)*(1+VLOOKUP(MAX(_xlfn.CHOOSECOLS(_xlfn._xlws.FILTER($I$4:$AT$335,$K$4:$K$335=AW198),35)),الفرضيات!$N$2:$O$11,2,0))-BB198),0)</f>
        <v>0</v>
      </c>
    </row>
    <row r="199" spans="9:86" ht="24.75" thickBot="1" x14ac:dyDescent="0.3">
      <c r="I199" s="10"/>
      <c r="J199" s="10"/>
      <c r="K199" s="10"/>
      <c r="L199" s="10"/>
      <c r="M199" s="10"/>
      <c r="N199" s="10"/>
      <c r="O199" s="10"/>
      <c r="P199" s="10"/>
      <c r="Q199" s="10"/>
      <c r="R199" s="10"/>
      <c r="S199" s="10"/>
      <c r="T199" s="114"/>
      <c r="U199" s="114"/>
      <c r="V199" s="114"/>
      <c r="W199" s="10"/>
      <c r="X199" s="10"/>
      <c r="Y199" s="10"/>
      <c r="Z199" s="10"/>
      <c r="AA199" s="10"/>
      <c r="AB199" s="10"/>
      <c r="AC199" s="10"/>
      <c r="AD199" s="10"/>
      <c r="AE199" s="10"/>
      <c r="AF199" s="10"/>
      <c r="AG199" s="10"/>
      <c r="AH199" s="10"/>
      <c r="AI199" s="10"/>
      <c r="AJ199" s="10"/>
      <c r="AK199" s="10"/>
      <c r="AL199" s="10"/>
      <c r="AM199" s="10"/>
      <c r="AN199" s="10"/>
      <c r="AO199" s="10"/>
      <c r="AP199" s="10"/>
      <c r="AQ199" s="111" t="str">
        <f t="shared" si="51"/>
        <v/>
      </c>
      <c r="AR199" s="114" t="str">
        <f>IF(AQ199="","",(LOOKUP(SUM(N199:O199),الفرضيات!$R$2:$R$9, الفرضيات!$S$2:$S$9)))</f>
        <v/>
      </c>
      <c r="AS199" s="114" t="str">
        <f>IF(ISBLANK(L199),"",الفرضيات!$L$2)</f>
        <v/>
      </c>
      <c r="AT199" s="10"/>
      <c r="AU199" s="142"/>
      <c r="AV199" s="10"/>
      <c r="AW199" s="10"/>
      <c r="AX199" s="10"/>
      <c r="AY199" s="10"/>
      <c r="AZ199" s="10"/>
      <c r="BA199" s="10"/>
      <c r="BB199" s="10"/>
      <c r="BC199" s="10"/>
      <c r="BD199" s="10"/>
      <c r="BE199" s="10"/>
      <c r="BF199" s="144"/>
      <c r="BG199" s="158" t="str">
        <f>IF(ISBLANK(L199),"0",T199*(R199-AG199)/الفرضيات!$H$2*(1+AR199))</f>
        <v>0</v>
      </c>
      <c r="BH199" s="158" t="str">
        <f t="shared" si="52"/>
        <v>0</v>
      </c>
      <c r="BI199" s="158" t="str">
        <f t="shared" si="53"/>
        <v>0</v>
      </c>
      <c r="BJ199" s="158" t="str">
        <f t="shared" si="54"/>
        <v>0</v>
      </c>
      <c r="BK199" s="158" t="str">
        <f t="shared" si="55"/>
        <v>0</v>
      </c>
      <c r="BL199" s="158" t="str">
        <f t="shared" si="56"/>
        <v>0</v>
      </c>
      <c r="BM199" s="158" t="str" cm="1">
        <f t="array" ref="BM199">IF(ISBLANK(AW199),"0",_xlfn.CEILING.MATH(AX199/الفرضيات!$H$3*(1+MAX(_xlfn.CHOOSECOLS(_xlfn._xlws.FILTER($I$4:$AT$335,$K$4:$K$335=AW199),36)))))</f>
        <v>0</v>
      </c>
      <c r="BN199" s="158" t="str" cm="1">
        <f t="array" ref="BN199">IF(ISBLANK(AW199),"0",_xlfn.CEILING.MATH(AY199/الفرضيات!$H$4*(1+MAX(_xlfn.CHOOSECOLS(_xlfn._xlws.FILTER($I$4:$AT$335,$K$4:$K$335=AW199),36)))))</f>
        <v>0</v>
      </c>
      <c r="BO199" s="158" t="str">
        <f>IF(ISBLANK(L199),"0",IF(S199&lt;2,"0",(U199*(R199-AG199)/الفرضيات!$H$2*(1+AR199))))</f>
        <v>0</v>
      </c>
      <c r="BP199" s="158" t="str">
        <f t="shared" si="57"/>
        <v>0</v>
      </c>
      <c r="BQ199" s="158" t="str">
        <f t="shared" si="58"/>
        <v>0</v>
      </c>
      <c r="BR199" s="158" t="str">
        <f t="shared" si="59"/>
        <v>0</v>
      </c>
      <c r="BS199" s="158" t="str">
        <f t="shared" si="60"/>
        <v>0</v>
      </c>
      <c r="BT199" s="158" t="str">
        <f t="shared" si="61"/>
        <v>0</v>
      </c>
      <c r="BU199" s="158" t="str" cm="1">
        <f t="array" ref="BU199">IF(ISBLANK(AW199),"0",IF($AZ199&lt;2,"0",_xlfn.CEILING.MATH(AX199/الفرضيات!$H$3*(1+MAX(_xlfn.CHOOSECOLS(_xlfn._xlws.FILTER($I$4:$AT$335,$K$4:$K$335=AW199),36))))))</f>
        <v>0</v>
      </c>
      <c r="BV199" s="158" t="str" cm="1">
        <f t="array" ref="BV199">IF(ISBLANK(AW199),"0",IF($AZ199&lt;2,"0",_xlfn.CEILING.MATH(AY199/الفرضيات!$H$4*(1+MAX(_xlfn.CHOOSECOLS(_xlfn._xlws.FILTER($I$4:$AT$335,$K$4:$K$335=AW199),36))))))</f>
        <v>0</v>
      </c>
      <c r="BW199" s="158" t="str">
        <f>IF(ISBLANK(L199),"0",IF(S199&lt;3,"0",(V199*(R199-AG199)/الفرضيات!$H$2*(1+AR199))))</f>
        <v>0</v>
      </c>
      <c r="BX199" s="158" t="str">
        <f t="shared" si="62"/>
        <v>0</v>
      </c>
      <c r="BY199" s="158" t="str">
        <f t="shared" si="63"/>
        <v>0</v>
      </c>
      <c r="BZ199" s="158" t="str">
        <f t="shared" si="64"/>
        <v>0</v>
      </c>
      <c r="CA199" s="158" t="str">
        <f t="shared" si="65"/>
        <v>0</v>
      </c>
      <c r="CB199" s="158" t="str">
        <f t="shared" si="66"/>
        <v>0</v>
      </c>
      <c r="CC199" s="158" t="str" cm="1">
        <f t="array" ref="CC199">IF(ISBLANK(AW199),"0",IF($AZ199&lt;3,"0",_xlfn.CEILING.MATH(AX199/الفرضيات!$H$3*(1+MAX(_xlfn.CHOOSECOLS(_xlfn._xlws.FILTER($I$4:$AT$335,$K$4:$K$335=AW199),36))))))</f>
        <v>0</v>
      </c>
      <c r="CD199" s="158" t="str" cm="1">
        <f t="array" ref="CD199">IF(ISBLANK(AW199),"0",IF($AZ199&lt;3,"0",_xlfn.CEILING.MATH(AY199/الفرضيات!$H$4*(1+MAX(_xlfn.CHOOSECOLS(_xlfn._xlws.FILTER($I$4:$AT$335,$K$4:$K$335=AW199),36))))))</f>
        <v>0</v>
      </c>
      <c r="CE199" s="158">
        <f>IFERROR(MAX(0,((BG199+BO199+BW199)*(1+AS199+AR199)+(BH199+BI199+BJ199+BL199+BP199+BQ199+BR199+BT199+BX199+BY199+BZ199+CB199)*(1+AS199))*(1+ VLOOKUP(AQ199,الفرضيات!$N$1:$O$11,2,0))-AH199),0)</f>
        <v>0</v>
      </c>
      <c r="CF199" s="158">
        <f t="shared" si="67"/>
        <v>0</v>
      </c>
      <c r="CG199" s="158" cm="1">
        <f t="array" ref="CG199">IFERROR(MAX(0,MAX(BM199,BU199,CC199)*(1+VLOOKUP(MAX(_xlfn.CHOOSECOLS(_xlfn._xlws.FILTER($I$4:$AT$335,$K$4:$K$335=AW199),35)),الفرضيات!$N$2:$O$11,2,0))-BA199),0)</f>
        <v>0</v>
      </c>
      <c r="CH199" s="158" cm="1">
        <f t="array" ref="CH199">IFERROR(MAX(0,MAX(BN199,BV199,CD199)*(1+VLOOKUP(MAX(_xlfn.CHOOSECOLS(_xlfn._xlws.FILTER($I$4:$AT$335,$K$4:$K$335=AW199),35)),الفرضيات!$N$2:$O$11,2,0))-BB199),0)</f>
        <v>0</v>
      </c>
    </row>
    <row r="200" spans="9:86" ht="24.75" thickBot="1" x14ac:dyDescent="0.3">
      <c r="I200" s="10"/>
      <c r="J200" s="10"/>
      <c r="K200" s="10"/>
      <c r="L200" s="10"/>
      <c r="M200" s="10"/>
      <c r="N200" s="10"/>
      <c r="O200" s="10"/>
      <c r="P200" s="10"/>
      <c r="Q200" s="10"/>
      <c r="R200" s="10"/>
      <c r="S200" s="10"/>
      <c r="T200" s="114"/>
      <c r="U200" s="114"/>
      <c r="V200" s="114"/>
      <c r="W200" s="10"/>
      <c r="X200" s="10"/>
      <c r="Y200" s="10"/>
      <c r="Z200" s="10"/>
      <c r="AA200" s="10"/>
      <c r="AB200" s="10"/>
      <c r="AC200" s="10"/>
      <c r="AD200" s="10"/>
      <c r="AE200" s="10"/>
      <c r="AF200" s="10"/>
      <c r="AG200" s="10"/>
      <c r="AH200" s="10"/>
      <c r="AI200" s="10"/>
      <c r="AJ200" s="10"/>
      <c r="AK200" s="10"/>
      <c r="AL200" s="10"/>
      <c r="AM200" s="10"/>
      <c r="AN200" s="10"/>
      <c r="AO200" s="10"/>
      <c r="AP200" s="10"/>
      <c r="AQ200" s="111" t="str">
        <f t="shared" si="51"/>
        <v/>
      </c>
      <c r="AR200" s="114" t="str">
        <f>IF(AQ200="","",(LOOKUP(SUM(N200:O200),الفرضيات!$R$2:$R$9, الفرضيات!$S$2:$S$9)))</f>
        <v/>
      </c>
      <c r="AS200" s="114" t="str">
        <f>IF(ISBLANK(L200),"",الفرضيات!$L$2)</f>
        <v/>
      </c>
      <c r="AT200" s="10"/>
      <c r="AU200" s="142"/>
      <c r="AV200" s="10"/>
      <c r="AW200" s="10"/>
      <c r="AX200" s="10"/>
      <c r="AY200" s="10"/>
      <c r="AZ200" s="10"/>
      <c r="BA200" s="10"/>
      <c r="BB200" s="10"/>
      <c r="BC200" s="10"/>
      <c r="BD200" s="10"/>
      <c r="BE200" s="10"/>
      <c r="BF200" s="144"/>
      <c r="BG200" s="158" t="str">
        <f>IF(ISBLANK(L200),"0",T200*(R200-AG200)/الفرضيات!$H$2*(1+AR200))</f>
        <v>0</v>
      </c>
      <c r="BH200" s="158" t="str">
        <f t="shared" si="52"/>
        <v>0</v>
      </c>
      <c r="BI200" s="158" t="str">
        <f t="shared" si="53"/>
        <v>0</v>
      </c>
      <c r="BJ200" s="158" t="str">
        <f t="shared" si="54"/>
        <v>0</v>
      </c>
      <c r="BK200" s="158" t="str">
        <f t="shared" si="55"/>
        <v>0</v>
      </c>
      <c r="BL200" s="158" t="str">
        <f t="shared" si="56"/>
        <v>0</v>
      </c>
      <c r="BM200" s="158" t="str" cm="1">
        <f t="array" ref="BM200">IF(ISBLANK(AW200),"0",_xlfn.CEILING.MATH(AX200/الفرضيات!$H$3*(1+MAX(_xlfn.CHOOSECOLS(_xlfn._xlws.FILTER($I$4:$AT$335,$K$4:$K$335=AW200),36)))))</f>
        <v>0</v>
      </c>
      <c r="BN200" s="158" t="str" cm="1">
        <f t="array" ref="BN200">IF(ISBLANK(AW200),"0",_xlfn.CEILING.MATH(AY200/الفرضيات!$H$4*(1+MAX(_xlfn.CHOOSECOLS(_xlfn._xlws.FILTER($I$4:$AT$335,$K$4:$K$335=AW200),36)))))</f>
        <v>0</v>
      </c>
      <c r="BO200" s="158" t="str">
        <f>IF(ISBLANK(L200),"0",IF(S200&lt;2,"0",(U200*(R200-AG200)/الفرضيات!$H$2*(1+AR200))))</f>
        <v>0</v>
      </c>
      <c r="BP200" s="158" t="str">
        <f t="shared" si="57"/>
        <v>0</v>
      </c>
      <c r="BQ200" s="158" t="str">
        <f t="shared" si="58"/>
        <v>0</v>
      </c>
      <c r="BR200" s="158" t="str">
        <f t="shared" si="59"/>
        <v>0</v>
      </c>
      <c r="BS200" s="158" t="str">
        <f t="shared" si="60"/>
        <v>0</v>
      </c>
      <c r="BT200" s="158" t="str">
        <f t="shared" si="61"/>
        <v>0</v>
      </c>
      <c r="BU200" s="158" t="str" cm="1">
        <f t="array" ref="BU200">IF(ISBLANK(AW200),"0",IF($AZ200&lt;2,"0",_xlfn.CEILING.MATH(AX200/الفرضيات!$H$3*(1+MAX(_xlfn.CHOOSECOLS(_xlfn._xlws.FILTER($I$4:$AT$335,$K$4:$K$335=AW200),36))))))</f>
        <v>0</v>
      </c>
      <c r="BV200" s="158" t="str" cm="1">
        <f t="array" ref="BV200">IF(ISBLANK(AW200),"0",IF($AZ200&lt;2,"0",_xlfn.CEILING.MATH(AY200/الفرضيات!$H$4*(1+MAX(_xlfn.CHOOSECOLS(_xlfn._xlws.FILTER($I$4:$AT$335,$K$4:$K$335=AW200),36))))))</f>
        <v>0</v>
      </c>
      <c r="BW200" s="158" t="str">
        <f>IF(ISBLANK(L200),"0",IF(S200&lt;3,"0",(V200*(R200-AG200)/الفرضيات!$H$2*(1+AR200))))</f>
        <v>0</v>
      </c>
      <c r="BX200" s="158" t="str">
        <f t="shared" si="62"/>
        <v>0</v>
      </c>
      <c r="BY200" s="158" t="str">
        <f t="shared" si="63"/>
        <v>0</v>
      </c>
      <c r="BZ200" s="158" t="str">
        <f t="shared" si="64"/>
        <v>0</v>
      </c>
      <c r="CA200" s="158" t="str">
        <f t="shared" si="65"/>
        <v>0</v>
      </c>
      <c r="CB200" s="158" t="str">
        <f t="shared" si="66"/>
        <v>0</v>
      </c>
      <c r="CC200" s="158" t="str" cm="1">
        <f t="array" ref="CC200">IF(ISBLANK(AW200),"0",IF($AZ200&lt;3,"0",_xlfn.CEILING.MATH(AX200/الفرضيات!$H$3*(1+MAX(_xlfn.CHOOSECOLS(_xlfn._xlws.FILTER($I$4:$AT$335,$K$4:$K$335=AW200),36))))))</f>
        <v>0</v>
      </c>
      <c r="CD200" s="158" t="str" cm="1">
        <f t="array" ref="CD200">IF(ISBLANK(AW200),"0",IF($AZ200&lt;3,"0",_xlfn.CEILING.MATH(AY200/الفرضيات!$H$4*(1+MAX(_xlfn.CHOOSECOLS(_xlfn._xlws.FILTER($I$4:$AT$335,$K$4:$K$335=AW200),36))))))</f>
        <v>0</v>
      </c>
      <c r="CE200" s="158">
        <f>IFERROR(MAX(0,((BG200+BO200+BW200)*(1+AS200+AR200)+(BH200+BI200+BJ200+BL200+BP200+BQ200+BR200+BT200+BX200+BY200+BZ200+CB200)*(1+AS200))*(1+ VLOOKUP(AQ200,الفرضيات!$N$1:$O$11,2,0))-AH200),0)</f>
        <v>0</v>
      </c>
      <c r="CF200" s="158">
        <f t="shared" si="67"/>
        <v>0</v>
      </c>
      <c r="CG200" s="158" cm="1">
        <f t="array" ref="CG200">IFERROR(MAX(0,MAX(BM200,BU200,CC200)*(1+VLOOKUP(MAX(_xlfn.CHOOSECOLS(_xlfn._xlws.FILTER($I$4:$AT$335,$K$4:$K$335=AW200),35)),الفرضيات!$N$2:$O$11,2,0))-BA200),0)</f>
        <v>0</v>
      </c>
      <c r="CH200" s="158" cm="1">
        <f t="array" ref="CH200">IFERROR(MAX(0,MAX(BN200,BV200,CD200)*(1+VLOOKUP(MAX(_xlfn.CHOOSECOLS(_xlfn._xlws.FILTER($I$4:$AT$335,$K$4:$K$335=AW200),35)),الفرضيات!$N$2:$O$11,2,0))-BB200),0)</f>
        <v>0</v>
      </c>
    </row>
    <row r="201" spans="9:86" ht="24.75" thickBot="1" x14ac:dyDescent="0.3">
      <c r="I201" s="10"/>
      <c r="J201" s="10"/>
      <c r="K201" s="10"/>
      <c r="L201" s="10"/>
      <c r="M201" s="10"/>
      <c r="N201" s="10"/>
      <c r="O201" s="10"/>
      <c r="P201" s="10"/>
      <c r="Q201" s="10"/>
      <c r="R201" s="10"/>
      <c r="S201" s="10"/>
      <c r="T201" s="114"/>
      <c r="U201" s="114"/>
      <c r="V201" s="114"/>
      <c r="W201" s="10"/>
      <c r="X201" s="10"/>
      <c r="Y201" s="10"/>
      <c r="Z201" s="10"/>
      <c r="AA201" s="10"/>
      <c r="AB201" s="10"/>
      <c r="AC201" s="10"/>
      <c r="AD201" s="10"/>
      <c r="AE201" s="10"/>
      <c r="AF201" s="10"/>
      <c r="AG201" s="10"/>
      <c r="AH201" s="10"/>
      <c r="AI201" s="10"/>
      <c r="AJ201" s="10"/>
      <c r="AK201" s="10"/>
      <c r="AL201" s="10"/>
      <c r="AM201" s="10"/>
      <c r="AN201" s="10"/>
      <c r="AO201" s="10"/>
      <c r="AP201" s="10"/>
      <c r="AQ201" s="111" t="str">
        <f t="shared" si="51"/>
        <v/>
      </c>
      <c r="AR201" s="114" t="str">
        <f>IF(AQ201="","",(LOOKUP(SUM(N201:O201),الفرضيات!$R$2:$R$9, الفرضيات!$S$2:$S$9)))</f>
        <v/>
      </c>
      <c r="AS201" s="114" t="str">
        <f>IF(ISBLANK(L201),"",الفرضيات!$L$2)</f>
        <v/>
      </c>
      <c r="AT201" s="10"/>
      <c r="AU201" s="142"/>
      <c r="AV201" s="10"/>
      <c r="AW201" s="10"/>
      <c r="AX201" s="10"/>
      <c r="AY201" s="10"/>
      <c r="AZ201" s="10"/>
      <c r="BA201" s="10"/>
      <c r="BB201" s="10"/>
      <c r="BC201" s="10"/>
      <c r="BD201" s="10"/>
      <c r="BE201" s="10"/>
      <c r="BF201" s="144"/>
      <c r="BG201" s="158" t="str">
        <f>IF(ISBLANK(L201),"0",T201*(R201-AG201)/الفرضيات!$H$2*(1+AR201))</f>
        <v>0</v>
      </c>
      <c r="BH201" s="158" t="str">
        <f t="shared" si="52"/>
        <v>0</v>
      </c>
      <c r="BI201" s="158" t="str">
        <f t="shared" si="53"/>
        <v>0</v>
      </c>
      <c r="BJ201" s="158" t="str">
        <f t="shared" si="54"/>
        <v>0</v>
      </c>
      <c r="BK201" s="158" t="str">
        <f t="shared" si="55"/>
        <v>0</v>
      </c>
      <c r="BL201" s="158" t="str">
        <f t="shared" si="56"/>
        <v>0</v>
      </c>
      <c r="BM201" s="158" t="str" cm="1">
        <f t="array" ref="BM201">IF(ISBLANK(AW201),"0",_xlfn.CEILING.MATH(AX201/الفرضيات!$H$3*(1+MAX(_xlfn.CHOOSECOLS(_xlfn._xlws.FILTER($I$4:$AT$335,$K$4:$K$335=AW201),36)))))</f>
        <v>0</v>
      </c>
      <c r="BN201" s="158" t="str" cm="1">
        <f t="array" ref="BN201">IF(ISBLANK(AW201),"0",_xlfn.CEILING.MATH(AY201/الفرضيات!$H$4*(1+MAX(_xlfn.CHOOSECOLS(_xlfn._xlws.FILTER($I$4:$AT$335,$K$4:$K$335=AW201),36)))))</f>
        <v>0</v>
      </c>
      <c r="BO201" s="158" t="str">
        <f>IF(ISBLANK(L201),"0",IF(S201&lt;2,"0",(U201*(R201-AG201)/الفرضيات!$H$2*(1+AR201))))</f>
        <v>0</v>
      </c>
      <c r="BP201" s="158" t="str">
        <f t="shared" si="57"/>
        <v>0</v>
      </c>
      <c r="BQ201" s="158" t="str">
        <f t="shared" si="58"/>
        <v>0</v>
      </c>
      <c r="BR201" s="158" t="str">
        <f t="shared" si="59"/>
        <v>0</v>
      </c>
      <c r="BS201" s="158" t="str">
        <f t="shared" si="60"/>
        <v>0</v>
      </c>
      <c r="BT201" s="158" t="str">
        <f t="shared" si="61"/>
        <v>0</v>
      </c>
      <c r="BU201" s="158" t="str" cm="1">
        <f t="array" ref="BU201">IF(ISBLANK(AW201),"0",IF($AZ201&lt;2,"0",_xlfn.CEILING.MATH(AX201/الفرضيات!$H$3*(1+MAX(_xlfn.CHOOSECOLS(_xlfn._xlws.FILTER($I$4:$AT$335,$K$4:$K$335=AW201),36))))))</f>
        <v>0</v>
      </c>
      <c r="BV201" s="158" t="str" cm="1">
        <f t="array" ref="BV201">IF(ISBLANK(AW201),"0",IF($AZ201&lt;2,"0",_xlfn.CEILING.MATH(AY201/الفرضيات!$H$4*(1+MAX(_xlfn.CHOOSECOLS(_xlfn._xlws.FILTER($I$4:$AT$335,$K$4:$K$335=AW201),36))))))</f>
        <v>0</v>
      </c>
      <c r="BW201" s="158" t="str">
        <f>IF(ISBLANK(L201),"0",IF(S201&lt;3,"0",(V201*(R201-AG201)/الفرضيات!$H$2*(1+AR201))))</f>
        <v>0</v>
      </c>
      <c r="BX201" s="158" t="str">
        <f t="shared" si="62"/>
        <v>0</v>
      </c>
      <c r="BY201" s="158" t="str">
        <f t="shared" si="63"/>
        <v>0</v>
      </c>
      <c r="BZ201" s="158" t="str">
        <f t="shared" si="64"/>
        <v>0</v>
      </c>
      <c r="CA201" s="158" t="str">
        <f t="shared" si="65"/>
        <v>0</v>
      </c>
      <c r="CB201" s="158" t="str">
        <f t="shared" si="66"/>
        <v>0</v>
      </c>
      <c r="CC201" s="158" t="str" cm="1">
        <f t="array" ref="CC201">IF(ISBLANK(AW201),"0",IF($AZ201&lt;3,"0",_xlfn.CEILING.MATH(AX201/الفرضيات!$H$3*(1+MAX(_xlfn.CHOOSECOLS(_xlfn._xlws.FILTER($I$4:$AT$335,$K$4:$K$335=AW201),36))))))</f>
        <v>0</v>
      </c>
      <c r="CD201" s="158" t="str" cm="1">
        <f t="array" ref="CD201">IF(ISBLANK(AW201),"0",IF($AZ201&lt;3,"0",_xlfn.CEILING.MATH(AY201/الفرضيات!$H$4*(1+MAX(_xlfn.CHOOSECOLS(_xlfn._xlws.FILTER($I$4:$AT$335,$K$4:$K$335=AW201),36))))))</f>
        <v>0</v>
      </c>
      <c r="CE201" s="158">
        <f>IFERROR(MAX(0,((BG201+BO201+BW201)*(1+AS201+AR201)+(BH201+BI201+BJ201+BL201+BP201+BQ201+BR201+BT201+BX201+BY201+BZ201+CB201)*(1+AS201))*(1+ VLOOKUP(AQ201,الفرضيات!$N$1:$O$11,2,0))-AH201),0)</f>
        <v>0</v>
      </c>
      <c r="CF201" s="158">
        <f t="shared" si="67"/>
        <v>0</v>
      </c>
      <c r="CG201" s="158" cm="1">
        <f t="array" ref="CG201">IFERROR(MAX(0,MAX(BM201,BU201,CC201)*(1+VLOOKUP(MAX(_xlfn.CHOOSECOLS(_xlfn._xlws.FILTER($I$4:$AT$335,$K$4:$K$335=AW201),35)),الفرضيات!$N$2:$O$11,2,0))-BA201),0)</f>
        <v>0</v>
      </c>
      <c r="CH201" s="158" cm="1">
        <f t="array" ref="CH201">IFERROR(MAX(0,MAX(BN201,BV201,CD201)*(1+VLOOKUP(MAX(_xlfn.CHOOSECOLS(_xlfn._xlws.FILTER($I$4:$AT$335,$K$4:$K$335=AW201),35)),الفرضيات!$N$2:$O$11,2,0))-BB201),0)</f>
        <v>0</v>
      </c>
    </row>
    <row r="202" spans="9:86" ht="24.75" thickBot="1" x14ac:dyDescent="0.3">
      <c r="I202" s="10"/>
      <c r="J202" s="10"/>
      <c r="K202" s="10"/>
      <c r="L202" s="10"/>
      <c r="M202" s="10"/>
      <c r="N202" s="10"/>
      <c r="O202" s="10"/>
      <c r="P202" s="10"/>
      <c r="Q202" s="10"/>
      <c r="R202" s="10"/>
      <c r="S202" s="10"/>
      <c r="T202" s="114"/>
      <c r="U202" s="114"/>
      <c r="V202" s="114"/>
      <c r="W202" s="10"/>
      <c r="X202" s="10"/>
      <c r="Y202" s="10"/>
      <c r="Z202" s="10"/>
      <c r="AA202" s="10"/>
      <c r="AB202" s="10"/>
      <c r="AC202" s="10"/>
      <c r="AD202" s="10"/>
      <c r="AE202" s="10"/>
      <c r="AF202" s="10"/>
      <c r="AG202" s="10"/>
      <c r="AH202" s="10"/>
      <c r="AI202" s="10"/>
      <c r="AJ202" s="10"/>
      <c r="AK202" s="10"/>
      <c r="AL202" s="10"/>
      <c r="AM202" s="10"/>
      <c r="AN202" s="10"/>
      <c r="AO202" s="10"/>
      <c r="AP202" s="10"/>
      <c r="AQ202" s="111" t="str">
        <f t="shared" si="51"/>
        <v/>
      </c>
      <c r="AR202" s="114" t="str">
        <f>IF(AQ202="","",(LOOKUP(SUM(N202:O202),الفرضيات!$R$2:$R$9, الفرضيات!$S$2:$S$9)))</f>
        <v/>
      </c>
      <c r="AS202" s="114" t="str">
        <f>IF(ISBLANK(L202),"",الفرضيات!$L$2)</f>
        <v/>
      </c>
      <c r="AT202" s="10"/>
      <c r="AU202" s="142"/>
      <c r="AV202" s="10"/>
      <c r="AW202" s="10"/>
      <c r="AX202" s="10"/>
      <c r="AY202" s="10"/>
      <c r="AZ202" s="10"/>
      <c r="BA202" s="10"/>
      <c r="BB202" s="10"/>
      <c r="BC202" s="10"/>
      <c r="BD202" s="10"/>
      <c r="BE202" s="10"/>
      <c r="BF202" s="144"/>
      <c r="BG202" s="158" t="str">
        <f>IF(ISBLANK(L202),"0",T202*(R202-AG202)/الفرضيات!$H$2*(1+AR202))</f>
        <v>0</v>
      </c>
      <c r="BH202" s="158" t="str">
        <f t="shared" si="52"/>
        <v>0</v>
      </c>
      <c r="BI202" s="158" t="str">
        <f t="shared" si="53"/>
        <v>0</v>
      </c>
      <c r="BJ202" s="158" t="str">
        <f t="shared" si="54"/>
        <v>0</v>
      </c>
      <c r="BK202" s="158" t="str">
        <f t="shared" si="55"/>
        <v>0</v>
      </c>
      <c r="BL202" s="158" t="str">
        <f t="shared" si="56"/>
        <v>0</v>
      </c>
      <c r="BM202" s="158" t="str" cm="1">
        <f t="array" ref="BM202">IF(ISBLANK(AW202),"0",_xlfn.CEILING.MATH(AX202/الفرضيات!$H$3*(1+MAX(_xlfn.CHOOSECOLS(_xlfn._xlws.FILTER($I$4:$AT$335,$K$4:$K$335=AW202),36)))))</f>
        <v>0</v>
      </c>
      <c r="BN202" s="158" t="str" cm="1">
        <f t="array" ref="BN202">IF(ISBLANK(AW202),"0",_xlfn.CEILING.MATH(AY202/الفرضيات!$H$4*(1+MAX(_xlfn.CHOOSECOLS(_xlfn._xlws.FILTER($I$4:$AT$335,$K$4:$K$335=AW202),36)))))</f>
        <v>0</v>
      </c>
      <c r="BO202" s="158" t="str">
        <f>IF(ISBLANK(L202),"0",IF(S202&lt;2,"0",(U202*(R202-AG202)/الفرضيات!$H$2*(1+AR202))))</f>
        <v>0</v>
      </c>
      <c r="BP202" s="158" t="str">
        <f t="shared" si="57"/>
        <v>0</v>
      </c>
      <c r="BQ202" s="158" t="str">
        <f t="shared" si="58"/>
        <v>0</v>
      </c>
      <c r="BR202" s="158" t="str">
        <f t="shared" si="59"/>
        <v>0</v>
      </c>
      <c r="BS202" s="158" t="str">
        <f t="shared" si="60"/>
        <v>0</v>
      </c>
      <c r="BT202" s="158" t="str">
        <f t="shared" si="61"/>
        <v>0</v>
      </c>
      <c r="BU202" s="158" t="str" cm="1">
        <f t="array" ref="BU202">IF(ISBLANK(AW202),"0",IF($AZ202&lt;2,"0",_xlfn.CEILING.MATH(AX202/الفرضيات!$H$3*(1+MAX(_xlfn.CHOOSECOLS(_xlfn._xlws.FILTER($I$4:$AT$335,$K$4:$K$335=AW202),36))))))</f>
        <v>0</v>
      </c>
      <c r="BV202" s="158" t="str" cm="1">
        <f t="array" ref="BV202">IF(ISBLANK(AW202),"0",IF($AZ202&lt;2,"0",_xlfn.CEILING.MATH(AY202/الفرضيات!$H$4*(1+MAX(_xlfn.CHOOSECOLS(_xlfn._xlws.FILTER($I$4:$AT$335,$K$4:$K$335=AW202),36))))))</f>
        <v>0</v>
      </c>
      <c r="BW202" s="158" t="str">
        <f>IF(ISBLANK(L202),"0",IF(S202&lt;3,"0",(V202*(R202-AG202)/الفرضيات!$H$2*(1+AR202))))</f>
        <v>0</v>
      </c>
      <c r="BX202" s="158" t="str">
        <f t="shared" si="62"/>
        <v>0</v>
      </c>
      <c r="BY202" s="158" t="str">
        <f t="shared" si="63"/>
        <v>0</v>
      </c>
      <c r="BZ202" s="158" t="str">
        <f t="shared" si="64"/>
        <v>0</v>
      </c>
      <c r="CA202" s="158" t="str">
        <f t="shared" si="65"/>
        <v>0</v>
      </c>
      <c r="CB202" s="158" t="str">
        <f t="shared" si="66"/>
        <v>0</v>
      </c>
      <c r="CC202" s="158" t="str" cm="1">
        <f t="array" ref="CC202">IF(ISBLANK(AW202),"0",IF($AZ202&lt;3,"0",_xlfn.CEILING.MATH(AX202/الفرضيات!$H$3*(1+MAX(_xlfn.CHOOSECOLS(_xlfn._xlws.FILTER($I$4:$AT$335,$K$4:$K$335=AW202),36))))))</f>
        <v>0</v>
      </c>
      <c r="CD202" s="158" t="str" cm="1">
        <f t="array" ref="CD202">IF(ISBLANK(AW202),"0",IF($AZ202&lt;3,"0",_xlfn.CEILING.MATH(AY202/الفرضيات!$H$4*(1+MAX(_xlfn.CHOOSECOLS(_xlfn._xlws.FILTER($I$4:$AT$335,$K$4:$K$335=AW202),36))))))</f>
        <v>0</v>
      </c>
      <c r="CE202" s="158">
        <f>IFERROR(MAX(0,((BG202+BO202+BW202)*(1+AS202+AR202)+(BH202+BI202+BJ202+BL202+BP202+BQ202+BR202+BT202+BX202+BY202+BZ202+CB202)*(1+AS202))*(1+ VLOOKUP(AQ202,الفرضيات!$N$1:$O$11,2,0))-AH202),0)</f>
        <v>0</v>
      </c>
      <c r="CF202" s="158">
        <f t="shared" si="67"/>
        <v>0</v>
      </c>
      <c r="CG202" s="158" cm="1">
        <f t="array" ref="CG202">IFERROR(MAX(0,MAX(BM202,BU202,CC202)*(1+VLOOKUP(MAX(_xlfn.CHOOSECOLS(_xlfn._xlws.FILTER($I$4:$AT$335,$K$4:$K$335=AW202),35)),الفرضيات!$N$2:$O$11,2,0))-BA202),0)</f>
        <v>0</v>
      </c>
      <c r="CH202" s="158" cm="1">
        <f t="array" ref="CH202">IFERROR(MAX(0,MAX(BN202,BV202,CD202)*(1+VLOOKUP(MAX(_xlfn.CHOOSECOLS(_xlfn._xlws.FILTER($I$4:$AT$335,$K$4:$K$335=AW202),35)),الفرضيات!$N$2:$O$11,2,0))-BB202),0)</f>
        <v>0</v>
      </c>
    </row>
    <row r="203" spans="9:86" ht="24.75" thickBot="1" x14ac:dyDescent="0.3">
      <c r="I203" s="10"/>
      <c r="J203" s="10"/>
      <c r="K203" s="10"/>
      <c r="L203" s="10"/>
      <c r="M203" s="10"/>
      <c r="N203" s="10"/>
      <c r="O203" s="10"/>
      <c r="P203" s="10"/>
      <c r="Q203" s="10"/>
      <c r="R203" s="10"/>
      <c r="S203" s="10"/>
      <c r="T203" s="114"/>
      <c r="U203" s="114"/>
      <c r="V203" s="114"/>
      <c r="W203" s="10"/>
      <c r="X203" s="10"/>
      <c r="Y203" s="10"/>
      <c r="Z203" s="10"/>
      <c r="AA203" s="10"/>
      <c r="AB203" s="10"/>
      <c r="AC203" s="10"/>
      <c r="AD203" s="10"/>
      <c r="AE203" s="10"/>
      <c r="AF203" s="10"/>
      <c r="AG203" s="10"/>
      <c r="AH203" s="10"/>
      <c r="AI203" s="10"/>
      <c r="AJ203" s="10"/>
      <c r="AK203" s="10"/>
      <c r="AL203" s="10"/>
      <c r="AM203" s="10"/>
      <c r="AN203" s="10"/>
      <c r="AO203" s="10"/>
      <c r="AP203" s="10"/>
      <c r="AQ203" s="111" t="str">
        <f t="shared" si="51"/>
        <v/>
      </c>
      <c r="AR203" s="114" t="str">
        <f>IF(AQ203="","",(LOOKUP(SUM(N203:O203),الفرضيات!$R$2:$R$9, الفرضيات!$S$2:$S$9)))</f>
        <v/>
      </c>
      <c r="AS203" s="114" t="str">
        <f>IF(ISBLANK(L203),"",الفرضيات!$L$2)</f>
        <v/>
      </c>
      <c r="AT203" s="10"/>
      <c r="AU203" s="142"/>
      <c r="AV203" s="10"/>
      <c r="AW203" s="10"/>
      <c r="AX203" s="10"/>
      <c r="AY203" s="10"/>
      <c r="AZ203" s="10"/>
      <c r="BA203" s="10"/>
      <c r="BB203" s="10"/>
      <c r="BC203" s="10"/>
      <c r="BD203" s="10"/>
      <c r="BE203" s="10"/>
      <c r="BF203" s="144"/>
      <c r="BG203" s="158" t="str">
        <f>IF(ISBLANK(L203),"0",T203*(R203-AG203)/الفرضيات!$H$2*(1+AR203))</f>
        <v>0</v>
      </c>
      <c r="BH203" s="158" t="str">
        <f t="shared" si="52"/>
        <v>0</v>
      </c>
      <c r="BI203" s="158" t="str">
        <f t="shared" si="53"/>
        <v>0</v>
      </c>
      <c r="BJ203" s="158" t="str">
        <f t="shared" si="54"/>
        <v>0</v>
      </c>
      <c r="BK203" s="158" t="str">
        <f t="shared" si="55"/>
        <v>0</v>
      </c>
      <c r="BL203" s="158" t="str">
        <f t="shared" si="56"/>
        <v>0</v>
      </c>
      <c r="BM203" s="158" t="str" cm="1">
        <f t="array" ref="BM203">IF(ISBLANK(AW203),"0",_xlfn.CEILING.MATH(AX203/الفرضيات!$H$3*(1+MAX(_xlfn.CHOOSECOLS(_xlfn._xlws.FILTER($I$4:$AT$335,$K$4:$K$335=AW203),36)))))</f>
        <v>0</v>
      </c>
      <c r="BN203" s="158" t="str" cm="1">
        <f t="array" ref="BN203">IF(ISBLANK(AW203),"0",_xlfn.CEILING.MATH(AY203/الفرضيات!$H$4*(1+MAX(_xlfn.CHOOSECOLS(_xlfn._xlws.FILTER($I$4:$AT$335,$K$4:$K$335=AW203),36)))))</f>
        <v>0</v>
      </c>
      <c r="BO203" s="158" t="str">
        <f>IF(ISBLANK(L203),"0",IF(S203&lt;2,"0",(U203*(R203-AG203)/الفرضيات!$H$2*(1+AR203))))</f>
        <v>0</v>
      </c>
      <c r="BP203" s="158" t="str">
        <f t="shared" si="57"/>
        <v>0</v>
      </c>
      <c r="BQ203" s="158" t="str">
        <f t="shared" si="58"/>
        <v>0</v>
      </c>
      <c r="BR203" s="158" t="str">
        <f t="shared" si="59"/>
        <v>0</v>
      </c>
      <c r="BS203" s="158" t="str">
        <f t="shared" si="60"/>
        <v>0</v>
      </c>
      <c r="BT203" s="158" t="str">
        <f t="shared" si="61"/>
        <v>0</v>
      </c>
      <c r="BU203" s="158" t="str" cm="1">
        <f t="array" ref="BU203">IF(ISBLANK(AW203),"0",IF($AZ203&lt;2,"0",_xlfn.CEILING.MATH(AX203/الفرضيات!$H$3*(1+MAX(_xlfn.CHOOSECOLS(_xlfn._xlws.FILTER($I$4:$AT$335,$K$4:$K$335=AW203),36))))))</f>
        <v>0</v>
      </c>
      <c r="BV203" s="158" t="str" cm="1">
        <f t="array" ref="BV203">IF(ISBLANK(AW203),"0",IF($AZ203&lt;2,"0",_xlfn.CEILING.MATH(AY203/الفرضيات!$H$4*(1+MAX(_xlfn.CHOOSECOLS(_xlfn._xlws.FILTER($I$4:$AT$335,$K$4:$K$335=AW203),36))))))</f>
        <v>0</v>
      </c>
      <c r="BW203" s="158" t="str">
        <f>IF(ISBLANK(L203),"0",IF(S203&lt;3,"0",(V203*(R203-AG203)/الفرضيات!$H$2*(1+AR203))))</f>
        <v>0</v>
      </c>
      <c r="BX203" s="158" t="str">
        <f t="shared" si="62"/>
        <v>0</v>
      </c>
      <c r="BY203" s="158" t="str">
        <f t="shared" si="63"/>
        <v>0</v>
      </c>
      <c r="BZ203" s="158" t="str">
        <f t="shared" si="64"/>
        <v>0</v>
      </c>
      <c r="CA203" s="158" t="str">
        <f t="shared" si="65"/>
        <v>0</v>
      </c>
      <c r="CB203" s="158" t="str">
        <f t="shared" si="66"/>
        <v>0</v>
      </c>
      <c r="CC203" s="158" t="str" cm="1">
        <f t="array" ref="CC203">IF(ISBLANK(AW203),"0",IF($AZ203&lt;3,"0",_xlfn.CEILING.MATH(AX203/الفرضيات!$H$3*(1+MAX(_xlfn.CHOOSECOLS(_xlfn._xlws.FILTER($I$4:$AT$335,$K$4:$K$335=AW203),36))))))</f>
        <v>0</v>
      </c>
      <c r="CD203" s="158" t="str" cm="1">
        <f t="array" ref="CD203">IF(ISBLANK(AW203),"0",IF($AZ203&lt;3,"0",_xlfn.CEILING.MATH(AY203/الفرضيات!$H$4*(1+MAX(_xlfn.CHOOSECOLS(_xlfn._xlws.FILTER($I$4:$AT$335,$K$4:$K$335=AW203),36))))))</f>
        <v>0</v>
      </c>
      <c r="CE203" s="158">
        <f>IFERROR(MAX(0,((BG203+BO203+BW203)*(1+AS203+AR203)+(BH203+BI203+BJ203+BL203+BP203+BQ203+BR203+BT203+BX203+BY203+BZ203+CB203)*(1+AS203))*(1+ VLOOKUP(AQ203,الفرضيات!$N$1:$O$11,2,0))-AH203),0)</f>
        <v>0</v>
      </c>
      <c r="CF203" s="158">
        <f t="shared" si="67"/>
        <v>0</v>
      </c>
      <c r="CG203" s="158" cm="1">
        <f t="array" ref="CG203">IFERROR(MAX(0,MAX(BM203,BU203,CC203)*(1+VLOOKUP(MAX(_xlfn.CHOOSECOLS(_xlfn._xlws.FILTER($I$4:$AT$335,$K$4:$K$335=AW203),35)),الفرضيات!$N$2:$O$11,2,0))-BA203),0)</f>
        <v>0</v>
      </c>
      <c r="CH203" s="158" cm="1">
        <f t="array" ref="CH203">IFERROR(MAX(0,MAX(BN203,BV203,CD203)*(1+VLOOKUP(MAX(_xlfn.CHOOSECOLS(_xlfn._xlws.FILTER($I$4:$AT$335,$K$4:$K$335=AW203),35)),الفرضيات!$N$2:$O$11,2,0))-BB203),0)</f>
        <v>0</v>
      </c>
    </row>
    <row r="204" spans="9:86" ht="24.75" thickBot="1" x14ac:dyDescent="0.3">
      <c r="I204" s="10"/>
      <c r="J204" s="10"/>
      <c r="K204" s="10"/>
      <c r="L204" s="10"/>
      <c r="M204" s="10"/>
      <c r="N204" s="10"/>
      <c r="O204" s="10"/>
      <c r="P204" s="10"/>
      <c r="Q204" s="10"/>
      <c r="R204" s="10"/>
      <c r="S204" s="10"/>
      <c r="T204" s="114"/>
      <c r="U204" s="114"/>
      <c r="V204" s="114"/>
      <c r="W204" s="10"/>
      <c r="X204" s="10"/>
      <c r="Y204" s="10"/>
      <c r="Z204" s="10"/>
      <c r="AA204" s="10"/>
      <c r="AB204" s="10"/>
      <c r="AC204" s="10"/>
      <c r="AD204" s="10"/>
      <c r="AE204" s="10"/>
      <c r="AF204" s="10"/>
      <c r="AG204" s="10"/>
      <c r="AH204" s="10"/>
      <c r="AI204" s="10"/>
      <c r="AJ204" s="10"/>
      <c r="AK204" s="10"/>
      <c r="AL204" s="10"/>
      <c r="AM204" s="10"/>
      <c r="AN204" s="10"/>
      <c r="AO204" s="10"/>
      <c r="AP204" s="10"/>
      <c r="AQ204" s="111" t="str">
        <f t="shared" si="51"/>
        <v/>
      </c>
      <c r="AR204" s="114" t="str">
        <f>IF(AQ204="","",(LOOKUP(SUM(N204:O204),الفرضيات!$R$2:$R$9, الفرضيات!$S$2:$S$9)))</f>
        <v/>
      </c>
      <c r="AS204" s="114" t="str">
        <f>IF(ISBLANK(L204),"",الفرضيات!$L$2)</f>
        <v/>
      </c>
      <c r="AT204" s="10"/>
      <c r="AU204" s="142"/>
      <c r="AV204" s="10"/>
      <c r="AW204" s="10"/>
      <c r="AX204" s="10"/>
      <c r="AY204" s="10"/>
      <c r="AZ204" s="10"/>
      <c r="BA204" s="10"/>
      <c r="BB204" s="10"/>
      <c r="BC204" s="10"/>
      <c r="BD204" s="10"/>
      <c r="BE204" s="10"/>
      <c r="BF204" s="144"/>
      <c r="BG204" s="158" t="str">
        <f>IF(ISBLANK(L204),"0",T204*(R204-AG204)/الفرضيات!$H$2*(1+AR204))</f>
        <v>0</v>
      </c>
      <c r="BH204" s="158" t="str">
        <f t="shared" si="52"/>
        <v>0</v>
      </c>
      <c r="BI204" s="158" t="str">
        <f t="shared" si="53"/>
        <v>0</v>
      </c>
      <c r="BJ204" s="158" t="str">
        <f t="shared" si="54"/>
        <v>0</v>
      </c>
      <c r="BK204" s="158" t="str">
        <f t="shared" si="55"/>
        <v>0</v>
      </c>
      <c r="BL204" s="158" t="str">
        <f t="shared" si="56"/>
        <v>0</v>
      </c>
      <c r="BM204" s="158" t="str" cm="1">
        <f t="array" ref="BM204">IF(ISBLANK(AW204),"0",_xlfn.CEILING.MATH(AX204/الفرضيات!$H$3*(1+MAX(_xlfn.CHOOSECOLS(_xlfn._xlws.FILTER($I$4:$AT$335,$K$4:$K$335=AW204),36)))))</f>
        <v>0</v>
      </c>
      <c r="BN204" s="158" t="str" cm="1">
        <f t="array" ref="BN204">IF(ISBLANK(AW204),"0",_xlfn.CEILING.MATH(AY204/الفرضيات!$H$4*(1+MAX(_xlfn.CHOOSECOLS(_xlfn._xlws.FILTER($I$4:$AT$335,$K$4:$K$335=AW204),36)))))</f>
        <v>0</v>
      </c>
      <c r="BO204" s="158" t="str">
        <f>IF(ISBLANK(L204),"0",IF(S204&lt;2,"0",(U204*(R204-AG204)/الفرضيات!$H$2*(1+AR204))))</f>
        <v>0</v>
      </c>
      <c r="BP204" s="158" t="str">
        <f t="shared" si="57"/>
        <v>0</v>
      </c>
      <c r="BQ204" s="158" t="str">
        <f t="shared" si="58"/>
        <v>0</v>
      </c>
      <c r="BR204" s="158" t="str">
        <f t="shared" si="59"/>
        <v>0</v>
      </c>
      <c r="BS204" s="158" t="str">
        <f t="shared" si="60"/>
        <v>0</v>
      </c>
      <c r="BT204" s="158" t="str">
        <f t="shared" si="61"/>
        <v>0</v>
      </c>
      <c r="BU204" s="158" t="str" cm="1">
        <f t="array" ref="BU204">IF(ISBLANK(AW204),"0",IF($AZ204&lt;2,"0",_xlfn.CEILING.MATH(AX204/الفرضيات!$H$3*(1+MAX(_xlfn.CHOOSECOLS(_xlfn._xlws.FILTER($I$4:$AT$335,$K$4:$K$335=AW204),36))))))</f>
        <v>0</v>
      </c>
      <c r="BV204" s="158" t="str" cm="1">
        <f t="array" ref="BV204">IF(ISBLANK(AW204),"0",IF($AZ204&lt;2,"0",_xlfn.CEILING.MATH(AY204/الفرضيات!$H$4*(1+MAX(_xlfn.CHOOSECOLS(_xlfn._xlws.FILTER($I$4:$AT$335,$K$4:$K$335=AW204),36))))))</f>
        <v>0</v>
      </c>
      <c r="BW204" s="158" t="str">
        <f>IF(ISBLANK(L204),"0",IF(S204&lt;3,"0",(V204*(R204-AG204)/الفرضيات!$H$2*(1+AR204))))</f>
        <v>0</v>
      </c>
      <c r="BX204" s="158" t="str">
        <f t="shared" si="62"/>
        <v>0</v>
      </c>
      <c r="BY204" s="158" t="str">
        <f t="shared" si="63"/>
        <v>0</v>
      </c>
      <c r="BZ204" s="158" t="str">
        <f t="shared" si="64"/>
        <v>0</v>
      </c>
      <c r="CA204" s="158" t="str">
        <f t="shared" si="65"/>
        <v>0</v>
      </c>
      <c r="CB204" s="158" t="str">
        <f t="shared" si="66"/>
        <v>0</v>
      </c>
      <c r="CC204" s="158" t="str" cm="1">
        <f t="array" ref="CC204">IF(ISBLANK(AW204),"0",IF($AZ204&lt;3,"0",_xlfn.CEILING.MATH(AX204/الفرضيات!$H$3*(1+MAX(_xlfn.CHOOSECOLS(_xlfn._xlws.FILTER($I$4:$AT$335,$K$4:$K$335=AW204),36))))))</f>
        <v>0</v>
      </c>
      <c r="CD204" s="158" t="str" cm="1">
        <f t="array" ref="CD204">IF(ISBLANK(AW204),"0",IF($AZ204&lt;3,"0",_xlfn.CEILING.MATH(AY204/الفرضيات!$H$4*(1+MAX(_xlfn.CHOOSECOLS(_xlfn._xlws.FILTER($I$4:$AT$335,$K$4:$K$335=AW204),36))))))</f>
        <v>0</v>
      </c>
      <c r="CE204" s="158">
        <f>IFERROR(MAX(0,((BG204+BO204+BW204)*(1+AS204+AR204)+(BH204+BI204+BJ204+BL204+BP204+BQ204+BR204+BT204+BX204+BY204+BZ204+CB204)*(1+AS204))*(1+ VLOOKUP(AQ204,الفرضيات!$N$1:$O$11,2,0))-AH204),0)</f>
        <v>0</v>
      </c>
      <c r="CF204" s="158">
        <f t="shared" si="67"/>
        <v>0</v>
      </c>
      <c r="CG204" s="158" cm="1">
        <f t="array" ref="CG204">IFERROR(MAX(0,MAX(BM204,BU204,CC204)*(1+VLOOKUP(MAX(_xlfn.CHOOSECOLS(_xlfn._xlws.FILTER($I$4:$AT$335,$K$4:$K$335=AW204),35)),الفرضيات!$N$2:$O$11,2,0))-BA204),0)</f>
        <v>0</v>
      </c>
      <c r="CH204" s="158" cm="1">
        <f t="array" ref="CH204">IFERROR(MAX(0,MAX(BN204,BV204,CD204)*(1+VLOOKUP(MAX(_xlfn.CHOOSECOLS(_xlfn._xlws.FILTER($I$4:$AT$335,$K$4:$K$335=AW204),35)),الفرضيات!$N$2:$O$11,2,0))-BB204),0)</f>
        <v>0</v>
      </c>
    </row>
    <row r="205" spans="9:86" ht="24.75" thickBot="1" x14ac:dyDescent="0.3">
      <c r="I205" s="10"/>
      <c r="J205" s="10"/>
      <c r="K205" s="10"/>
      <c r="L205" s="10"/>
      <c r="M205" s="10"/>
      <c r="N205" s="10"/>
      <c r="O205" s="10"/>
      <c r="P205" s="10"/>
      <c r="Q205" s="10"/>
      <c r="R205" s="10"/>
      <c r="S205" s="10"/>
      <c r="T205" s="114"/>
      <c r="U205" s="114"/>
      <c r="V205" s="114"/>
      <c r="W205" s="10"/>
      <c r="X205" s="10"/>
      <c r="Y205" s="10"/>
      <c r="Z205" s="10"/>
      <c r="AA205" s="10"/>
      <c r="AB205" s="10"/>
      <c r="AC205" s="10"/>
      <c r="AD205" s="10"/>
      <c r="AE205" s="10"/>
      <c r="AF205" s="10"/>
      <c r="AG205" s="10"/>
      <c r="AH205" s="10"/>
      <c r="AI205" s="10"/>
      <c r="AJ205" s="10"/>
      <c r="AK205" s="10"/>
      <c r="AL205" s="10"/>
      <c r="AM205" s="10"/>
      <c r="AN205" s="10"/>
      <c r="AO205" s="10"/>
      <c r="AP205" s="10"/>
      <c r="AQ205" s="111" t="str">
        <f t="shared" si="51"/>
        <v/>
      </c>
      <c r="AR205" s="114" t="str">
        <f>IF(AQ205="","",(LOOKUP(SUM(N205:O205),الفرضيات!$R$2:$R$9, الفرضيات!$S$2:$S$9)))</f>
        <v/>
      </c>
      <c r="AS205" s="114" t="str">
        <f>IF(ISBLANK(L205),"",الفرضيات!$L$2)</f>
        <v/>
      </c>
      <c r="AT205" s="10"/>
      <c r="AU205" s="142"/>
      <c r="AV205" s="10"/>
      <c r="AW205" s="10"/>
      <c r="AX205" s="10"/>
      <c r="AY205" s="10"/>
      <c r="AZ205" s="10"/>
      <c r="BA205" s="10"/>
      <c r="BB205" s="10"/>
      <c r="BC205" s="10"/>
      <c r="BD205" s="10"/>
      <c r="BE205" s="10"/>
      <c r="BF205" s="144"/>
      <c r="BG205" s="158" t="str">
        <f>IF(ISBLANK(L205),"0",T205*(R205-AG205)/الفرضيات!$H$2*(1+AR205))</f>
        <v>0</v>
      </c>
      <c r="BH205" s="158" t="str">
        <f t="shared" si="52"/>
        <v>0</v>
      </c>
      <c r="BI205" s="158" t="str">
        <f t="shared" si="53"/>
        <v>0</v>
      </c>
      <c r="BJ205" s="158" t="str">
        <f t="shared" si="54"/>
        <v>0</v>
      </c>
      <c r="BK205" s="158" t="str">
        <f t="shared" si="55"/>
        <v>0</v>
      </c>
      <c r="BL205" s="158" t="str">
        <f t="shared" si="56"/>
        <v>0</v>
      </c>
      <c r="BM205" s="158" t="str" cm="1">
        <f t="array" ref="BM205">IF(ISBLANK(AW205),"0",_xlfn.CEILING.MATH(AX205/الفرضيات!$H$3*(1+MAX(_xlfn.CHOOSECOLS(_xlfn._xlws.FILTER($I$4:$AT$335,$K$4:$K$335=AW205),36)))))</f>
        <v>0</v>
      </c>
      <c r="BN205" s="158" t="str" cm="1">
        <f t="array" ref="BN205">IF(ISBLANK(AW205),"0",_xlfn.CEILING.MATH(AY205/الفرضيات!$H$4*(1+MAX(_xlfn.CHOOSECOLS(_xlfn._xlws.FILTER($I$4:$AT$335,$K$4:$K$335=AW205),36)))))</f>
        <v>0</v>
      </c>
      <c r="BO205" s="158" t="str">
        <f>IF(ISBLANK(L205),"0",IF(S205&lt;2,"0",(U205*(R205-AG205)/الفرضيات!$H$2*(1+AR205))))</f>
        <v>0</v>
      </c>
      <c r="BP205" s="158" t="str">
        <f t="shared" si="57"/>
        <v>0</v>
      </c>
      <c r="BQ205" s="158" t="str">
        <f t="shared" si="58"/>
        <v>0</v>
      </c>
      <c r="BR205" s="158" t="str">
        <f t="shared" si="59"/>
        <v>0</v>
      </c>
      <c r="BS205" s="158" t="str">
        <f t="shared" si="60"/>
        <v>0</v>
      </c>
      <c r="BT205" s="158" t="str">
        <f t="shared" si="61"/>
        <v>0</v>
      </c>
      <c r="BU205" s="158" t="str" cm="1">
        <f t="array" ref="BU205">IF(ISBLANK(AW205),"0",IF($AZ205&lt;2,"0",_xlfn.CEILING.MATH(AX205/الفرضيات!$H$3*(1+MAX(_xlfn.CHOOSECOLS(_xlfn._xlws.FILTER($I$4:$AT$335,$K$4:$K$335=AW205),36))))))</f>
        <v>0</v>
      </c>
      <c r="BV205" s="158" t="str" cm="1">
        <f t="array" ref="BV205">IF(ISBLANK(AW205),"0",IF($AZ205&lt;2,"0",_xlfn.CEILING.MATH(AY205/الفرضيات!$H$4*(1+MAX(_xlfn.CHOOSECOLS(_xlfn._xlws.FILTER($I$4:$AT$335,$K$4:$K$335=AW205),36))))))</f>
        <v>0</v>
      </c>
      <c r="BW205" s="158" t="str">
        <f>IF(ISBLANK(L205),"0",IF(S205&lt;3,"0",(V205*(R205-AG205)/الفرضيات!$H$2*(1+AR205))))</f>
        <v>0</v>
      </c>
      <c r="BX205" s="158" t="str">
        <f t="shared" si="62"/>
        <v>0</v>
      </c>
      <c r="BY205" s="158" t="str">
        <f t="shared" si="63"/>
        <v>0</v>
      </c>
      <c r="BZ205" s="158" t="str">
        <f t="shared" si="64"/>
        <v>0</v>
      </c>
      <c r="CA205" s="158" t="str">
        <f t="shared" si="65"/>
        <v>0</v>
      </c>
      <c r="CB205" s="158" t="str">
        <f t="shared" si="66"/>
        <v>0</v>
      </c>
      <c r="CC205" s="158" t="str" cm="1">
        <f t="array" ref="CC205">IF(ISBLANK(AW205),"0",IF($AZ205&lt;3,"0",_xlfn.CEILING.MATH(AX205/الفرضيات!$H$3*(1+MAX(_xlfn.CHOOSECOLS(_xlfn._xlws.FILTER($I$4:$AT$335,$K$4:$K$335=AW205),36))))))</f>
        <v>0</v>
      </c>
      <c r="CD205" s="158" t="str" cm="1">
        <f t="array" ref="CD205">IF(ISBLANK(AW205),"0",IF($AZ205&lt;3,"0",_xlfn.CEILING.MATH(AY205/الفرضيات!$H$4*(1+MAX(_xlfn.CHOOSECOLS(_xlfn._xlws.FILTER($I$4:$AT$335,$K$4:$K$335=AW205),36))))))</f>
        <v>0</v>
      </c>
      <c r="CE205" s="158">
        <f>IFERROR(MAX(0,((BG205+BO205+BW205)*(1+AS205+AR205)+(BH205+BI205+BJ205+BL205+BP205+BQ205+BR205+BT205+BX205+BY205+BZ205+CB205)*(1+AS205))*(1+ VLOOKUP(AQ205,الفرضيات!$N$1:$O$11,2,0))-AH205),0)</f>
        <v>0</v>
      </c>
      <c r="CF205" s="158">
        <f t="shared" si="67"/>
        <v>0</v>
      </c>
      <c r="CG205" s="158" cm="1">
        <f t="array" ref="CG205">IFERROR(MAX(0,MAX(BM205,BU205,CC205)*(1+VLOOKUP(MAX(_xlfn.CHOOSECOLS(_xlfn._xlws.FILTER($I$4:$AT$335,$K$4:$K$335=AW205),35)),الفرضيات!$N$2:$O$11,2,0))-BA205),0)</f>
        <v>0</v>
      </c>
      <c r="CH205" s="158" cm="1">
        <f t="array" ref="CH205">IFERROR(MAX(0,MAX(BN205,BV205,CD205)*(1+VLOOKUP(MAX(_xlfn.CHOOSECOLS(_xlfn._xlws.FILTER($I$4:$AT$335,$K$4:$K$335=AW205),35)),الفرضيات!$N$2:$O$11,2,0))-BB205),0)</f>
        <v>0</v>
      </c>
    </row>
    <row r="206" spans="9:86" ht="24.75" thickBot="1" x14ac:dyDescent="0.3">
      <c r="I206" s="10"/>
      <c r="J206" s="10"/>
      <c r="K206" s="10"/>
      <c r="L206" s="10"/>
      <c r="M206" s="10"/>
      <c r="N206" s="10"/>
      <c r="O206" s="10"/>
      <c r="P206" s="10"/>
      <c r="Q206" s="10"/>
      <c r="R206" s="10"/>
      <c r="S206" s="10"/>
      <c r="T206" s="114"/>
      <c r="U206" s="114"/>
      <c r="V206" s="114"/>
      <c r="W206" s="10"/>
      <c r="X206" s="10"/>
      <c r="Y206" s="10"/>
      <c r="Z206" s="10"/>
      <c r="AA206" s="10"/>
      <c r="AB206" s="10"/>
      <c r="AC206" s="10"/>
      <c r="AD206" s="10"/>
      <c r="AE206" s="10"/>
      <c r="AF206" s="10"/>
      <c r="AG206" s="10"/>
      <c r="AH206" s="10"/>
      <c r="AI206" s="10"/>
      <c r="AJ206" s="10"/>
      <c r="AK206" s="10"/>
      <c r="AL206" s="10"/>
      <c r="AM206" s="10"/>
      <c r="AN206" s="10"/>
      <c r="AO206" s="10"/>
      <c r="AP206" s="10"/>
      <c r="AQ206" s="111" t="str">
        <f t="shared" si="51"/>
        <v/>
      </c>
      <c r="AR206" s="114" t="str">
        <f>IF(AQ206="","",(LOOKUP(SUM(N206:O206),الفرضيات!$R$2:$R$9, الفرضيات!$S$2:$S$9)))</f>
        <v/>
      </c>
      <c r="AS206" s="114" t="str">
        <f>IF(ISBLANK(L206),"",الفرضيات!$L$2)</f>
        <v/>
      </c>
      <c r="AT206" s="10"/>
      <c r="AU206" s="142"/>
      <c r="AV206" s="10"/>
      <c r="AW206" s="10"/>
      <c r="AX206" s="10"/>
      <c r="AY206" s="10"/>
      <c r="AZ206" s="10"/>
      <c r="BA206" s="10"/>
      <c r="BB206" s="10"/>
      <c r="BC206" s="10"/>
      <c r="BD206" s="10"/>
      <c r="BE206" s="10"/>
      <c r="BF206" s="144"/>
      <c r="BG206" s="158" t="str">
        <f>IF(ISBLANK(L206),"0",T206*(R206-AG206)/الفرضيات!$H$2*(1+AR206))</f>
        <v>0</v>
      </c>
      <c r="BH206" s="158" t="str">
        <f t="shared" si="52"/>
        <v>0</v>
      </c>
      <c r="BI206" s="158" t="str">
        <f t="shared" si="53"/>
        <v>0</v>
      </c>
      <c r="BJ206" s="158" t="str">
        <f t="shared" si="54"/>
        <v>0</v>
      </c>
      <c r="BK206" s="158" t="str">
        <f t="shared" si="55"/>
        <v>0</v>
      </c>
      <c r="BL206" s="158" t="str">
        <f t="shared" si="56"/>
        <v>0</v>
      </c>
      <c r="BM206" s="158" t="str" cm="1">
        <f t="array" ref="BM206">IF(ISBLANK(AW206),"0",_xlfn.CEILING.MATH(AX206/الفرضيات!$H$3*(1+MAX(_xlfn.CHOOSECOLS(_xlfn._xlws.FILTER($I$4:$AT$335,$K$4:$K$335=AW206),36)))))</f>
        <v>0</v>
      </c>
      <c r="BN206" s="158" t="str" cm="1">
        <f t="array" ref="BN206">IF(ISBLANK(AW206),"0",_xlfn.CEILING.MATH(AY206/الفرضيات!$H$4*(1+MAX(_xlfn.CHOOSECOLS(_xlfn._xlws.FILTER($I$4:$AT$335,$K$4:$K$335=AW206),36)))))</f>
        <v>0</v>
      </c>
      <c r="BO206" s="158" t="str">
        <f>IF(ISBLANK(L206),"0",IF(S206&lt;2,"0",(U206*(R206-AG206)/الفرضيات!$H$2*(1+AR206))))</f>
        <v>0</v>
      </c>
      <c r="BP206" s="158" t="str">
        <f t="shared" si="57"/>
        <v>0</v>
      </c>
      <c r="BQ206" s="158" t="str">
        <f t="shared" si="58"/>
        <v>0</v>
      </c>
      <c r="BR206" s="158" t="str">
        <f t="shared" si="59"/>
        <v>0</v>
      </c>
      <c r="BS206" s="158" t="str">
        <f t="shared" si="60"/>
        <v>0</v>
      </c>
      <c r="BT206" s="158" t="str">
        <f t="shared" si="61"/>
        <v>0</v>
      </c>
      <c r="BU206" s="158" t="str" cm="1">
        <f t="array" ref="BU206">IF(ISBLANK(AW206),"0",IF($AZ206&lt;2,"0",_xlfn.CEILING.MATH(AX206/الفرضيات!$H$3*(1+MAX(_xlfn.CHOOSECOLS(_xlfn._xlws.FILTER($I$4:$AT$335,$K$4:$K$335=AW206),36))))))</f>
        <v>0</v>
      </c>
      <c r="BV206" s="158" t="str" cm="1">
        <f t="array" ref="BV206">IF(ISBLANK(AW206),"0",IF($AZ206&lt;2,"0",_xlfn.CEILING.MATH(AY206/الفرضيات!$H$4*(1+MAX(_xlfn.CHOOSECOLS(_xlfn._xlws.FILTER($I$4:$AT$335,$K$4:$K$335=AW206),36))))))</f>
        <v>0</v>
      </c>
      <c r="BW206" s="158" t="str">
        <f>IF(ISBLANK(L206),"0",IF(S206&lt;3,"0",(V206*(R206-AG206)/الفرضيات!$H$2*(1+AR206))))</f>
        <v>0</v>
      </c>
      <c r="BX206" s="158" t="str">
        <f t="shared" si="62"/>
        <v>0</v>
      </c>
      <c r="BY206" s="158" t="str">
        <f t="shared" si="63"/>
        <v>0</v>
      </c>
      <c r="BZ206" s="158" t="str">
        <f t="shared" si="64"/>
        <v>0</v>
      </c>
      <c r="CA206" s="158" t="str">
        <f t="shared" si="65"/>
        <v>0</v>
      </c>
      <c r="CB206" s="158" t="str">
        <f t="shared" si="66"/>
        <v>0</v>
      </c>
      <c r="CC206" s="158" t="str" cm="1">
        <f t="array" ref="CC206">IF(ISBLANK(AW206),"0",IF($AZ206&lt;3,"0",_xlfn.CEILING.MATH(AX206/الفرضيات!$H$3*(1+MAX(_xlfn.CHOOSECOLS(_xlfn._xlws.FILTER($I$4:$AT$335,$K$4:$K$335=AW206),36))))))</f>
        <v>0</v>
      </c>
      <c r="CD206" s="158" t="str" cm="1">
        <f t="array" ref="CD206">IF(ISBLANK(AW206),"0",IF($AZ206&lt;3,"0",_xlfn.CEILING.MATH(AY206/الفرضيات!$H$4*(1+MAX(_xlfn.CHOOSECOLS(_xlfn._xlws.FILTER($I$4:$AT$335,$K$4:$K$335=AW206),36))))))</f>
        <v>0</v>
      </c>
      <c r="CE206" s="158">
        <f>IFERROR(MAX(0,((BG206+BO206+BW206)*(1+AS206+AR206)+(BH206+BI206+BJ206+BL206+BP206+BQ206+BR206+BT206+BX206+BY206+BZ206+CB206)*(1+AS206))*(1+ VLOOKUP(AQ206,الفرضيات!$N$1:$O$11,2,0))-AH206),0)</f>
        <v>0</v>
      </c>
      <c r="CF206" s="158">
        <f t="shared" si="67"/>
        <v>0</v>
      </c>
      <c r="CG206" s="158" cm="1">
        <f t="array" ref="CG206">IFERROR(MAX(0,MAX(BM206,BU206,CC206)*(1+VLOOKUP(MAX(_xlfn.CHOOSECOLS(_xlfn._xlws.FILTER($I$4:$AT$335,$K$4:$K$335=AW206),35)),الفرضيات!$N$2:$O$11,2,0))-BA206),0)</f>
        <v>0</v>
      </c>
      <c r="CH206" s="158" cm="1">
        <f t="array" ref="CH206">IFERROR(MAX(0,MAX(BN206,BV206,CD206)*(1+VLOOKUP(MAX(_xlfn.CHOOSECOLS(_xlfn._xlws.FILTER($I$4:$AT$335,$K$4:$K$335=AW206),35)),الفرضيات!$N$2:$O$11,2,0))-BB206),0)</f>
        <v>0</v>
      </c>
    </row>
    <row r="207" spans="9:86" ht="24.75" thickBot="1" x14ac:dyDescent="0.3">
      <c r="I207" s="10"/>
      <c r="J207" s="10"/>
      <c r="K207" s="10"/>
      <c r="L207" s="10"/>
      <c r="M207" s="10"/>
      <c r="N207" s="10"/>
      <c r="O207" s="10"/>
      <c r="P207" s="10"/>
      <c r="Q207" s="10"/>
      <c r="R207" s="10"/>
      <c r="S207" s="10"/>
      <c r="T207" s="114"/>
      <c r="U207" s="114"/>
      <c r="V207" s="114"/>
      <c r="W207" s="10"/>
      <c r="X207" s="10"/>
      <c r="Y207" s="10"/>
      <c r="Z207" s="10"/>
      <c r="AA207" s="10"/>
      <c r="AB207" s="10"/>
      <c r="AC207" s="10"/>
      <c r="AD207" s="10"/>
      <c r="AE207" s="10"/>
      <c r="AF207" s="10"/>
      <c r="AG207" s="10"/>
      <c r="AH207" s="10"/>
      <c r="AI207" s="10"/>
      <c r="AJ207" s="10"/>
      <c r="AK207" s="10"/>
      <c r="AL207" s="10"/>
      <c r="AM207" s="10"/>
      <c r="AN207" s="10"/>
      <c r="AO207" s="10"/>
      <c r="AP207" s="10"/>
      <c r="AQ207" s="111" t="str">
        <f t="shared" si="51"/>
        <v/>
      </c>
      <c r="AR207" s="114" t="str">
        <f>IF(AQ207="","",(LOOKUP(SUM(N207:O207),الفرضيات!$R$2:$R$9, الفرضيات!$S$2:$S$9)))</f>
        <v/>
      </c>
      <c r="AS207" s="114" t="str">
        <f>IF(ISBLANK(L207),"",الفرضيات!$L$2)</f>
        <v/>
      </c>
      <c r="AT207" s="10"/>
      <c r="AU207" s="142"/>
      <c r="AV207" s="10"/>
      <c r="AW207" s="10"/>
      <c r="AX207" s="10"/>
      <c r="AY207" s="10"/>
      <c r="AZ207" s="10"/>
      <c r="BA207" s="10"/>
      <c r="BB207" s="10"/>
      <c r="BC207" s="10"/>
      <c r="BD207" s="10"/>
      <c r="BE207" s="10"/>
      <c r="BF207" s="144"/>
      <c r="BG207" s="158" t="str">
        <f>IF(ISBLANK(L207),"0",T207*(R207-AG207)/الفرضيات!$H$2*(1+AR207))</f>
        <v>0</v>
      </c>
      <c r="BH207" s="158" t="str">
        <f t="shared" si="52"/>
        <v>0</v>
      </c>
      <c r="BI207" s="158" t="str">
        <f t="shared" si="53"/>
        <v>0</v>
      </c>
      <c r="BJ207" s="158" t="str">
        <f t="shared" si="54"/>
        <v>0</v>
      </c>
      <c r="BK207" s="158" t="str">
        <f t="shared" si="55"/>
        <v>0</v>
      </c>
      <c r="BL207" s="158" t="str">
        <f t="shared" si="56"/>
        <v>0</v>
      </c>
      <c r="BM207" s="158" t="str" cm="1">
        <f t="array" ref="BM207">IF(ISBLANK(AW207),"0",_xlfn.CEILING.MATH(AX207/الفرضيات!$H$3*(1+MAX(_xlfn.CHOOSECOLS(_xlfn._xlws.FILTER($I$4:$AT$335,$K$4:$K$335=AW207),36)))))</f>
        <v>0</v>
      </c>
      <c r="BN207" s="158" t="str" cm="1">
        <f t="array" ref="BN207">IF(ISBLANK(AW207),"0",_xlfn.CEILING.MATH(AY207/الفرضيات!$H$4*(1+MAX(_xlfn.CHOOSECOLS(_xlfn._xlws.FILTER($I$4:$AT$335,$K$4:$K$335=AW207),36)))))</f>
        <v>0</v>
      </c>
      <c r="BO207" s="158" t="str">
        <f>IF(ISBLANK(L207),"0",IF(S207&lt;2,"0",(U207*(R207-AG207)/الفرضيات!$H$2*(1+AR207))))</f>
        <v>0</v>
      </c>
      <c r="BP207" s="158" t="str">
        <f t="shared" si="57"/>
        <v>0</v>
      </c>
      <c r="BQ207" s="158" t="str">
        <f t="shared" si="58"/>
        <v>0</v>
      </c>
      <c r="BR207" s="158" t="str">
        <f t="shared" si="59"/>
        <v>0</v>
      </c>
      <c r="BS207" s="158" t="str">
        <f t="shared" si="60"/>
        <v>0</v>
      </c>
      <c r="BT207" s="158" t="str">
        <f t="shared" si="61"/>
        <v>0</v>
      </c>
      <c r="BU207" s="158" t="str" cm="1">
        <f t="array" ref="BU207">IF(ISBLANK(AW207),"0",IF($AZ207&lt;2,"0",_xlfn.CEILING.MATH(AX207/الفرضيات!$H$3*(1+MAX(_xlfn.CHOOSECOLS(_xlfn._xlws.FILTER($I$4:$AT$335,$K$4:$K$335=AW207),36))))))</f>
        <v>0</v>
      </c>
      <c r="BV207" s="158" t="str" cm="1">
        <f t="array" ref="BV207">IF(ISBLANK(AW207),"0",IF($AZ207&lt;2,"0",_xlfn.CEILING.MATH(AY207/الفرضيات!$H$4*(1+MAX(_xlfn.CHOOSECOLS(_xlfn._xlws.FILTER($I$4:$AT$335,$K$4:$K$335=AW207),36))))))</f>
        <v>0</v>
      </c>
      <c r="BW207" s="158" t="str">
        <f>IF(ISBLANK(L207),"0",IF(S207&lt;3,"0",(V207*(R207-AG207)/الفرضيات!$H$2*(1+AR207))))</f>
        <v>0</v>
      </c>
      <c r="BX207" s="158" t="str">
        <f t="shared" si="62"/>
        <v>0</v>
      </c>
      <c r="BY207" s="158" t="str">
        <f t="shared" si="63"/>
        <v>0</v>
      </c>
      <c r="BZ207" s="158" t="str">
        <f t="shared" si="64"/>
        <v>0</v>
      </c>
      <c r="CA207" s="158" t="str">
        <f t="shared" si="65"/>
        <v>0</v>
      </c>
      <c r="CB207" s="158" t="str">
        <f t="shared" si="66"/>
        <v>0</v>
      </c>
      <c r="CC207" s="158" t="str" cm="1">
        <f t="array" ref="CC207">IF(ISBLANK(AW207),"0",IF($AZ207&lt;3,"0",_xlfn.CEILING.MATH(AX207/الفرضيات!$H$3*(1+MAX(_xlfn.CHOOSECOLS(_xlfn._xlws.FILTER($I$4:$AT$335,$K$4:$K$335=AW207),36))))))</f>
        <v>0</v>
      </c>
      <c r="CD207" s="158" t="str" cm="1">
        <f t="array" ref="CD207">IF(ISBLANK(AW207),"0",IF($AZ207&lt;3,"0",_xlfn.CEILING.MATH(AY207/الفرضيات!$H$4*(1+MAX(_xlfn.CHOOSECOLS(_xlfn._xlws.FILTER($I$4:$AT$335,$K$4:$K$335=AW207),36))))))</f>
        <v>0</v>
      </c>
      <c r="CE207" s="158">
        <f>IFERROR(MAX(0,((BG207+BO207+BW207)*(1+AS207+AR207)+(BH207+BI207+BJ207+BL207+BP207+BQ207+BR207+BT207+BX207+BY207+BZ207+CB207)*(1+AS207))*(1+ VLOOKUP(AQ207,الفرضيات!$N$1:$O$11,2,0))-AH207),0)</f>
        <v>0</v>
      </c>
      <c r="CF207" s="158">
        <f t="shared" si="67"/>
        <v>0</v>
      </c>
      <c r="CG207" s="158" cm="1">
        <f t="array" ref="CG207">IFERROR(MAX(0,MAX(BM207,BU207,CC207)*(1+VLOOKUP(MAX(_xlfn.CHOOSECOLS(_xlfn._xlws.FILTER($I$4:$AT$335,$K$4:$K$335=AW207),35)),الفرضيات!$N$2:$O$11,2,0))-BA207),0)</f>
        <v>0</v>
      </c>
      <c r="CH207" s="158" cm="1">
        <f t="array" ref="CH207">IFERROR(MAX(0,MAX(BN207,BV207,CD207)*(1+VLOOKUP(MAX(_xlfn.CHOOSECOLS(_xlfn._xlws.FILTER($I$4:$AT$335,$K$4:$K$335=AW207),35)),الفرضيات!$N$2:$O$11,2,0))-BB207),0)</f>
        <v>0</v>
      </c>
    </row>
    <row r="208" spans="9:86" ht="24.75" thickBot="1" x14ac:dyDescent="0.3">
      <c r="I208" s="10"/>
      <c r="J208" s="10"/>
      <c r="K208" s="10"/>
      <c r="L208" s="10"/>
      <c r="M208" s="10"/>
      <c r="N208" s="10"/>
      <c r="O208" s="10"/>
      <c r="P208" s="10"/>
      <c r="Q208" s="10"/>
      <c r="R208" s="10"/>
      <c r="S208" s="10"/>
      <c r="T208" s="114"/>
      <c r="U208" s="114"/>
      <c r="V208" s="114"/>
      <c r="W208" s="10"/>
      <c r="X208" s="10"/>
      <c r="Y208" s="10"/>
      <c r="Z208" s="10"/>
      <c r="AA208" s="10"/>
      <c r="AB208" s="10"/>
      <c r="AC208" s="10"/>
      <c r="AD208" s="10"/>
      <c r="AE208" s="10"/>
      <c r="AF208" s="10"/>
      <c r="AG208" s="10"/>
      <c r="AH208" s="10"/>
      <c r="AI208" s="10"/>
      <c r="AJ208" s="10"/>
      <c r="AK208" s="10"/>
      <c r="AL208" s="10"/>
      <c r="AM208" s="10"/>
      <c r="AN208" s="10"/>
      <c r="AO208" s="10"/>
      <c r="AP208" s="10"/>
      <c r="AQ208" s="111" t="str">
        <f t="shared" si="51"/>
        <v/>
      </c>
      <c r="AR208" s="114" t="str">
        <f>IF(AQ208="","",(LOOKUP(SUM(N208:O208),الفرضيات!$R$2:$R$9, الفرضيات!$S$2:$S$9)))</f>
        <v/>
      </c>
      <c r="AS208" s="114" t="str">
        <f>IF(ISBLANK(L208),"",الفرضيات!$L$2)</f>
        <v/>
      </c>
      <c r="AT208" s="10"/>
      <c r="AU208" s="142"/>
      <c r="AV208" s="10"/>
      <c r="AW208" s="10"/>
      <c r="AX208" s="10"/>
      <c r="AY208" s="10"/>
      <c r="AZ208" s="10"/>
      <c r="BA208" s="10"/>
      <c r="BB208" s="10"/>
      <c r="BC208" s="10"/>
      <c r="BD208" s="10"/>
      <c r="BE208" s="10"/>
      <c r="BF208" s="144"/>
      <c r="BG208" s="158" t="str">
        <f>IF(ISBLANK(L208),"0",T208*(R208-AG208)/الفرضيات!$H$2*(1+AR208))</f>
        <v>0</v>
      </c>
      <c r="BH208" s="158" t="str">
        <f t="shared" si="52"/>
        <v>0</v>
      </c>
      <c r="BI208" s="158" t="str">
        <f t="shared" si="53"/>
        <v>0</v>
      </c>
      <c r="BJ208" s="158" t="str">
        <f t="shared" si="54"/>
        <v>0</v>
      </c>
      <c r="BK208" s="158" t="str">
        <f t="shared" si="55"/>
        <v>0</v>
      </c>
      <c r="BL208" s="158" t="str">
        <f t="shared" si="56"/>
        <v>0</v>
      </c>
      <c r="BM208" s="158" t="str" cm="1">
        <f t="array" ref="BM208">IF(ISBLANK(AW208),"0",_xlfn.CEILING.MATH(AX208/الفرضيات!$H$3*(1+MAX(_xlfn.CHOOSECOLS(_xlfn._xlws.FILTER($I$4:$AT$335,$K$4:$K$335=AW208),36)))))</f>
        <v>0</v>
      </c>
      <c r="BN208" s="158" t="str" cm="1">
        <f t="array" ref="BN208">IF(ISBLANK(AW208),"0",_xlfn.CEILING.MATH(AY208/الفرضيات!$H$4*(1+MAX(_xlfn.CHOOSECOLS(_xlfn._xlws.FILTER($I$4:$AT$335,$K$4:$K$335=AW208),36)))))</f>
        <v>0</v>
      </c>
      <c r="BO208" s="158" t="str">
        <f>IF(ISBLANK(L208),"0",IF(S208&lt;2,"0",(U208*(R208-AG208)/الفرضيات!$H$2*(1+AR208))))</f>
        <v>0</v>
      </c>
      <c r="BP208" s="158" t="str">
        <f t="shared" si="57"/>
        <v>0</v>
      </c>
      <c r="BQ208" s="158" t="str">
        <f t="shared" si="58"/>
        <v>0</v>
      </c>
      <c r="BR208" s="158" t="str">
        <f t="shared" si="59"/>
        <v>0</v>
      </c>
      <c r="BS208" s="158" t="str">
        <f t="shared" si="60"/>
        <v>0</v>
      </c>
      <c r="BT208" s="158" t="str">
        <f t="shared" si="61"/>
        <v>0</v>
      </c>
      <c r="BU208" s="158" t="str" cm="1">
        <f t="array" ref="BU208">IF(ISBLANK(AW208),"0",IF($AZ208&lt;2,"0",_xlfn.CEILING.MATH(AX208/الفرضيات!$H$3*(1+MAX(_xlfn.CHOOSECOLS(_xlfn._xlws.FILTER($I$4:$AT$335,$K$4:$K$335=AW208),36))))))</f>
        <v>0</v>
      </c>
      <c r="BV208" s="158" t="str" cm="1">
        <f t="array" ref="BV208">IF(ISBLANK(AW208),"0",IF($AZ208&lt;2,"0",_xlfn.CEILING.MATH(AY208/الفرضيات!$H$4*(1+MAX(_xlfn.CHOOSECOLS(_xlfn._xlws.FILTER($I$4:$AT$335,$K$4:$K$335=AW208),36))))))</f>
        <v>0</v>
      </c>
      <c r="BW208" s="158" t="str">
        <f>IF(ISBLANK(L208),"0",IF(S208&lt;3,"0",(V208*(R208-AG208)/الفرضيات!$H$2*(1+AR208))))</f>
        <v>0</v>
      </c>
      <c r="BX208" s="158" t="str">
        <f t="shared" si="62"/>
        <v>0</v>
      </c>
      <c r="BY208" s="158" t="str">
        <f t="shared" si="63"/>
        <v>0</v>
      </c>
      <c r="BZ208" s="158" t="str">
        <f t="shared" si="64"/>
        <v>0</v>
      </c>
      <c r="CA208" s="158" t="str">
        <f t="shared" si="65"/>
        <v>0</v>
      </c>
      <c r="CB208" s="158" t="str">
        <f t="shared" si="66"/>
        <v>0</v>
      </c>
      <c r="CC208" s="158" t="str" cm="1">
        <f t="array" ref="CC208">IF(ISBLANK(AW208),"0",IF($AZ208&lt;3,"0",_xlfn.CEILING.MATH(AX208/الفرضيات!$H$3*(1+MAX(_xlfn.CHOOSECOLS(_xlfn._xlws.FILTER($I$4:$AT$335,$K$4:$K$335=AW208),36))))))</f>
        <v>0</v>
      </c>
      <c r="CD208" s="158" t="str" cm="1">
        <f t="array" ref="CD208">IF(ISBLANK(AW208),"0",IF($AZ208&lt;3,"0",_xlfn.CEILING.MATH(AY208/الفرضيات!$H$4*(1+MAX(_xlfn.CHOOSECOLS(_xlfn._xlws.FILTER($I$4:$AT$335,$K$4:$K$335=AW208),36))))))</f>
        <v>0</v>
      </c>
      <c r="CE208" s="158">
        <f>IFERROR(MAX(0,((BG208+BO208+BW208)*(1+AS208+AR208)+(BH208+BI208+BJ208+BL208+BP208+BQ208+BR208+BT208+BX208+BY208+BZ208+CB208)*(1+AS208))*(1+ VLOOKUP(AQ208,الفرضيات!$N$1:$O$11,2,0))-AH208),0)</f>
        <v>0</v>
      </c>
      <c r="CF208" s="158">
        <f t="shared" si="67"/>
        <v>0</v>
      </c>
      <c r="CG208" s="158" cm="1">
        <f t="array" ref="CG208">IFERROR(MAX(0,MAX(BM208,BU208,CC208)*(1+VLOOKUP(MAX(_xlfn.CHOOSECOLS(_xlfn._xlws.FILTER($I$4:$AT$335,$K$4:$K$335=AW208),35)),الفرضيات!$N$2:$O$11,2,0))-BA208),0)</f>
        <v>0</v>
      </c>
      <c r="CH208" s="158" cm="1">
        <f t="array" ref="CH208">IFERROR(MAX(0,MAX(BN208,BV208,CD208)*(1+VLOOKUP(MAX(_xlfn.CHOOSECOLS(_xlfn._xlws.FILTER($I$4:$AT$335,$K$4:$K$335=AW208),35)),الفرضيات!$N$2:$O$11,2,0))-BB208),0)</f>
        <v>0</v>
      </c>
    </row>
    <row r="209" spans="9:86" ht="24.75" thickBot="1" x14ac:dyDescent="0.3">
      <c r="I209" s="10"/>
      <c r="J209" s="10"/>
      <c r="K209" s="10"/>
      <c r="L209" s="10"/>
      <c r="M209" s="10"/>
      <c r="N209" s="10"/>
      <c r="O209" s="10"/>
      <c r="P209" s="10"/>
      <c r="Q209" s="10"/>
      <c r="R209" s="10"/>
      <c r="S209" s="10"/>
      <c r="T209" s="114"/>
      <c r="U209" s="114"/>
      <c r="V209" s="114"/>
      <c r="W209" s="10"/>
      <c r="X209" s="10"/>
      <c r="Y209" s="10"/>
      <c r="Z209" s="10"/>
      <c r="AA209" s="10"/>
      <c r="AB209" s="10"/>
      <c r="AC209" s="10"/>
      <c r="AD209" s="10"/>
      <c r="AE209" s="10"/>
      <c r="AF209" s="10"/>
      <c r="AG209" s="10"/>
      <c r="AH209" s="10"/>
      <c r="AI209" s="10"/>
      <c r="AJ209" s="10"/>
      <c r="AK209" s="10"/>
      <c r="AL209" s="10"/>
      <c r="AM209" s="10"/>
      <c r="AN209" s="10"/>
      <c r="AO209" s="10"/>
      <c r="AP209" s="10"/>
      <c r="AQ209" s="111" t="str">
        <f t="shared" si="51"/>
        <v/>
      </c>
      <c r="AR209" s="114" t="str">
        <f>IF(AQ209="","",(LOOKUP(SUM(N209:O209),الفرضيات!$R$2:$R$9, الفرضيات!$S$2:$S$9)))</f>
        <v/>
      </c>
      <c r="AS209" s="114" t="str">
        <f>IF(ISBLANK(L209),"",الفرضيات!$L$2)</f>
        <v/>
      </c>
      <c r="AT209" s="10"/>
      <c r="AU209" s="142"/>
      <c r="AV209" s="10"/>
      <c r="AW209" s="10"/>
      <c r="AX209" s="10"/>
      <c r="AY209" s="10"/>
      <c r="AZ209" s="10"/>
      <c r="BA209" s="10"/>
      <c r="BB209" s="10"/>
      <c r="BC209" s="10"/>
      <c r="BD209" s="10"/>
      <c r="BE209" s="10"/>
      <c r="BF209" s="144"/>
      <c r="BG209" s="158" t="str">
        <f>IF(ISBLANK(L209),"0",T209*(R209-AG209)/الفرضيات!$H$2*(1+AR209))</f>
        <v>0</v>
      </c>
      <c r="BH209" s="158" t="str">
        <f t="shared" si="52"/>
        <v>0</v>
      </c>
      <c r="BI209" s="158" t="str">
        <f t="shared" si="53"/>
        <v>0</v>
      </c>
      <c r="BJ209" s="158" t="str">
        <f t="shared" si="54"/>
        <v>0</v>
      </c>
      <c r="BK209" s="158" t="str">
        <f t="shared" si="55"/>
        <v>0</v>
      </c>
      <c r="BL209" s="158" t="str">
        <f t="shared" si="56"/>
        <v>0</v>
      </c>
      <c r="BM209" s="158" t="str" cm="1">
        <f t="array" ref="BM209">IF(ISBLANK(AW209),"0",_xlfn.CEILING.MATH(AX209/الفرضيات!$H$3*(1+MAX(_xlfn.CHOOSECOLS(_xlfn._xlws.FILTER($I$4:$AT$335,$K$4:$K$335=AW209),36)))))</f>
        <v>0</v>
      </c>
      <c r="BN209" s="158" t="str" cm="1">
        <f t="array" ref="BN209">IF(ISBLANK(AW209),"0",_xlfn.CEILING.MATH(AY209/الفرضيات!$H$4*(1+MAX(_xlfn.CHOOSECOLS(_xlfn._xlws.FILTER($I$4:$AT$335,$K$4:$K$335=AW209),36)))))</f>
        <v>0</v>
      </c>
      <c r="BO209" s="158" t="str">
        <f>IF(ISBLANK(L209),"0",IF(S209&lt;2,"0",(U209*(R209-AG209)/الفرضيات!$H$2*(1+AR209))))</f>
        <v>0</v>
      </c>
      <c r="BP209" s="158" t="str">
        <f t="shared" si="57"/>
        <v>0</v>
      </c>
      <c r="BQ209" s="158" t="str">
        <f t="shared" si="58"/>
        <v>0</v>
      </c>
      <c r="BR209" s="158" t="str">
        <f t="shared" si="59"/>
        <v>0</v>
      </c>
      <c r="BS209" s="158" t="str">
        <f t="shared" si="60"/>
        <v>0</v>
      </c>
      <c r="BT209" s="158" t="str">
        <f t="shared" si="61"/>
        <v>0</v>
      </c>
      <c r="BU209" s="158" t="str" cm="1">
        <f t="array" ref="BU209">IF(ISBLANK(AW209),"0",IF($AZ209&lt;2,"0",_xlfn.CEILING.MATH(AX209/الفرضيات!$H$3*(1+MAX(_xlfn.CHOOSECOLS(_xlfn._xlws.FILTER($I$4:$AT$335,$K$4:$K$335=AW209),36))))))</f>
        <v>0</v>
      </c>
      <c r="BV209" s="158" t="str" cm="1">
        <f t="array" ref="BV209">IF(ISBLANK(AW209),"0",IF($AZ209&lt;2,"0",_xlfn.CEILING.MATH(AY209/الفرضيات!$H$4*(1+MAX(_xlfn.CHOOSECOLS(_xlfn._xlws.FILTER($I$4:$AT$335,$K$4:$K$335=AW209),36))))))</f>
        <v>0</v>
      </c>
      <c r="BW209" s="158" t="str">
        <f>IF(ISBLANK(L209),"0",IF(S209&lt;3,"0",(V209*(R209-AG209)/الفرضيات!$H$2*(1+AR209))))</f>
        <v>0</v>
      </c>
      <c r="BX209" s="158" t="str">
        <f t="shared" si="62"/>
        <v>0</v>
      </c>
      <c r="BY209" s="158" t="str">
        <f t="shared" si="63"/>
        <v>0</v>
      </c>
      <c r="BZ209" s="158" t="str">
        <f t="shared" si="64"/>
        <v>0</v>
      </c>
      <c r="CA209" s="158" t="str">
        <f t="shared" si="65"/>
        <v>0</v>
      </c>
      <c r="CB209" s="158" t="str">
        <f t="shared" si="66"/>
        <v>0</v>
      </c>
      <c r="CC209" s="158" t="str" cm="1">
        <f t="array" ref="CC209">IF(ISBLANK(AW209),"0",IF($AZ209&lt;3,"0",_xlfn.CEILING.MATH(AX209/الفرضيات!$H$3*(1+MAX(_xlfn.CHOOSECOLS(_xlfn._xlws.FILTER($I$4:$AT$335,$K$4:$K$335=AW209),36))))))</f>
        <v>0</v>
      </c>
      <c r="CD209" s="158" t="str" cm="1">
        <f t="array" ref="CD209">IF(ISBLANK(AW209),"0",IF($AZ209&lt;3,"0",_xlfn.CEILING.MATH(AY209/الفرضيات!$H$4*(1+MAX(_xlfn.CHOOSECOLS(_xlfn._xlws.FILTER($I$4:$AT$335,$K$4:$K$335=AW209),36))))))</f>
        <v>0</v>
      </c>
      <c r="CE209" s="158">
        <f>IFERROR(MAX(0,((BG209+BO209+BW209)*(1+AS209+AR209)+(BH209+BI209+BJ209+BL209+BP209+BQ209+BR209+BT209+BX209+BY209+BZ209+CB209)*(1+AS209))*(1+ VLOOKUP(AQ209,الفرضيات!$N$1:$O$11,2,0))-AH209),0)</f>
        <v>0</v>
      </c>
      <c r="CF209" s="158">
        <f t="shared" si="67"/>
        <v>0</v>
      </c>
      <c r="CG209" s="158" cm="1">
        <f t="array" ref="CG209">IFERROR(MAX(0,MAX(BM209,BU209,CC209)*(1+VLOOKUP(MAX(_xlfn.CHOOSECOLS(_xlfn._xlws.FILTER($I$4:$AT$335,$K$4:$K$335=AW209),35)),الفرضيات!$N$2:$O$11,2,0))-BA209),0)</f>
        <v>0</v>
      </c>
      <c r="CH209" s="158" cm="1">
        <f t="array" ref="CH209">IFERROR(MAX(0,MAX(BN209,BV209,CD209)*(1+VLOOKUP(MAX(_xlfn.CHOOSECOLS(_xlfn._xlws.FILTER($I$4:$AT$335,$K$4:$K$335=AW209),35)),الفرضيات!$N$2:$O$11,2,0))-BB209),0)</f>
        <v>0</v>
      </c>
    </row>
    <row r="210" spans="9:86" ht="24.75" thickBot="1" x14ac:dyDescent="0.3">
      <c r="I210" s="10"/>
      <c r="J210" s="10"/>
      <c r="K210" s="10"/>
      <c r="L210" s="10"/>
      <c r="M210" s="10"/>
      <c r="N210" s="10"/>
      <c r="O210" s="10"/>
      <c r="P210" s="10"/>
      <c r="Q210" s="10"/>
      <c r="R210" s="10"/>
      <c r="S210" s="10"/>
      <c r="T210" s="114"/>
      <c r="U210" s="114"/>
      <c r="V210" s="114"/>
      <c r="W210" s="10"/>
      <c r="X210" s="10"/>
      <c r="Y210" s="10"/>
      <c r="Z210" s="10"/>
      <c r="AA210" s="10"/>
      <c r="AB210" s="10"/>
      <c r="AC210" s="10"/>
      <c r="AD210" s="10"/>
      <c r="AE210" s="10"/>
      <c r="AF210" s="10"/>
      <c r="AG210" s="10"/>
      <c r="AH210" s="10"/>
      <c r="AI210" s="10"/>
      <c r="AJ210" s="10"/>
      <c r="AK210" s="10"/>
      <c r="AL210" s="10"/>
      <c r="AM210" s="10"/>
      <c r="AN210" s="10"/>
      <c r="AO210" s="10"/>
      <c r="AP210" s="10"/>
      <c r="AQ210" s="111" t="str">
        <f t="shared" si="51"/>
        <v/>
      </c>
      <c r="AR210" s="114" t="str">
        <f>IF(AQ210="","",(LOOKUP(SUM(N210:O210),الفرضيات!$R$2:$R$9, الفرضيات!$S$2:$S$9)))</f>
        <v/>
      </c>
      <c r="AS210" s="114" t="str">
        <f>IF(ISBLANK(L210),"",الفرضيات!$L$2)</f>
        <v/>
      </c>
      <c r="AT210" s="10"/>
      <c r="AU210" s="142"/>
      <c r="AV210" s="10"/>
      <c r="AW210" s="10"/>
      <c r="AX210" s="10"/>
      <c r="AY210" s="10"/>
      <c r="AZ210" s="10"/>
      <c r="BA210" s="10"/>
      <c r="BB210" s="10"/>
      <c r="BC210" s="10"/>
      <c r="BD210" s="10"/>
      <c r="BE210" s="10"/>
      <c r="BF210" s="144"/>
      <c r="BG210" s="158" t="str">
        <f>IF(ISBLANK(L210),"0",T210*(R210-AG210)/الفرضيات!$H$2*(1+AR210))</f>
        <v>0</v>
      </c>
      <c r="BH210" s="158" t="str">
        <f t="shared" si="52"/>
        <v>0</v>
      </c>
      <c r="BI210" s="158" t="str">
        <f t="shared" si="53"/>
        <v>0</v>
      </c>
      <c r="BJ210" s="158" t="str">
        <f t="shared" si="54"/>
        <v>0</v>
      </c>
      <c r="BK210" s="158" t="str">
        <f t="shared" si="55"/>
        <v>0</v>
      </c>
      <c r="BL210" s="158" t="str">
        <f t="shared" si="56"/>
        <v>0</v>
      </c>
      <c r="BM210" s="158" t="str" cm="1">
        <f t="array" ref="BM210">IF(ISBLANK(AW210),"0",_xlfn.CEILING.MATH(AX210/الفرضيات!$H$3*(1+MAX(_xlfn.CHOOSECOLS(_xlfn._xlws.FILTER($I$4:$AT$335,$K$4:$K$335=AW210),36)))))</f>
        <v>0</v>
      </c>
      <c r="BN210" s="158" t="str" cm="1">
        <f t="array" ref="BN210">IF(ISBLANK(AW210),"0",_xlfn.CEILING.MATH(AY210/الفرضيات!$H$4*(1+MAX(_xlfn.CHOOSECOLS(_xlfn._xlws.FILTER($I$4:$AT$335,$K$4:$K$335=AW210),36)))))</f>
        <v>0</v>
      </c>
      <c r="BO210" s="158" t="str">
        <f>IF(ISBLANK(L210),"0",IF(S210&lt;2,"0",(U210*(R210-AG210)/الفرضيات!$H$2*(1+AR210))))</f>
        <v>0</v>
      </c>
      <c r="BP210" s="158" t="str">
        <f t="shared" si="57"/>
        <v>0</v>
      </c>
      <c r="BQ210" s="158" t="str">
        <f t="shared" si="58"/>
        <v>0</v>
      </c>
      <c r="BR210" s="158" t="str">
        <f t="shared" si="59"/>
        <v>0</v>
      </c>
      <c r="BS210" s="158" t="str">
        <f t="shared" si="60"/>
        <v>0</v>
      </c>
      <c r="BT210" s="158" t="str">
        <f t="shared" si="61"/>
        <v>0</v>
      </c>
      <c r="BU210" s="158" t="str" cm="1">
        <f t="array" ref="BU210">IF(ISBLANK(AW210),"0",IF($AZ210&lt;2,"0",_xlfn.CEILING.MATH(AX210/الفرضيات!$H$3*(1+MAX(_xlfn.CHOOSECOLS(_xlfn._xlws.FILTER($I$4:$AT$335,$K$4:$K$335=AW210),36))))))</f>
        <v>0</v>
      </c>
      <c r="BV210" s="158" t="str" cm="1">
        <f t="array" ref="BV210">IF(ISBLANK(AW210),"0",IF($AZ210&lt;2,"0",_xlfn.CEILING.MATH(AY210/الفرضيات!$H$4*(1+MAX(_xlfn.CHOOSECOLS(_xlfn._xlws.FILTER($I$4:$AT$335,$K$4:$K$335=AW210),36))))))</f>
        <v>0</v>
      </c>
      <c r="BW210" s="158" t="str">
        <f>IF(ISBLANK(L210),"0",IF(S210&lt;3,"0",(V210*(R210-AG210)/الفرضيات!$H$2*(1+AR210))))</f>
        <v>0</v>
      </c>
      <c r="BX210" s="158" t="str">
        <f t="shared" si="62"/>
        <v>0</v>
      </c>
      <c r="BY210" s="158" t="str">
        <f t="shared" si="63"/>
        <v>0</v>
      </c>
      <c r="BZ210" s="158" t="str">
        <f t="shared" si="64"/>
        <v>0</v>
      </c>
      <c r="CA210" s="158" t="str">
        <f t="shared" si="65"/>
        <v>0</v>
      </c>
      <c r="CB210" s="158" t="str">
        <f t="shared" si="66"/>
        <v>0</v>
      </c>
      <c r="CC210" s="158" t="str" cm="1">
        <f t="array" ref="CC210">IF(ISBLANK(AW210),"0",IF($AZ210&lt;3,"0",_xlfn.CEILING.MATH(AX210/الفرضيات!$H$3*(1+MAX(_xlfn.CHOOSECOLS(_xlfn._xlws.FILTER($I$4:$AT$335,$K$4:$K$335=AW210),36))))))</f>
        <v>0</v>
      </c>
      <c r="CD210" s="158" t="str" cm="1">
        <f t="array" ref="CD210">IF(ISBLANK(AW210),"0",IF($AZ210&lt;3,"0",_xlfn.CEILING.MATH(AY210/الفرضيات!$H$4*(1+MAX(_xlfn.CHOOSECOLS(_xlfn._xlws.FILTER($I$4:$AT$335,$K$4:$K$335=AW210),36))))))</f>
        <v>0</v>
      </c>
      <c r="CE210" s="158">
        <f>IFERROR(MAX(0,((BG210+BO210+BW210)*(1+AS210+AR210)+(BH210+BI210+BJ210+BL210+BP210+BQ210+BR210+BT210+BX210+BY210+BZ210+CB210)*(1+AS210))*(1+ VLOOKUP(AQ210,الفرضيات!$N$1:$O$11,2,0))-AH210),0)</f>
        <v>0</v>
      </c>
      <c r="CF210" s="158">
        <f t="shared" si="67"/>
        <v>0</v>
      </c>
      <c r="CG210" s="158" cm="1">
        <f t="array" ref="CG210">IFERROR(MAX(0,MAX(BM210,BU210,CC210)*(1+VLOOKUP(MAX(_xlfn.CHOOSECOLS(_xlfn._xlws.FILTER($I$4:$AT$335,$K$4:$K$335=AW210),35)),الفرضيات!$N$2:$O$11,2,0))-BA210),0)</f>
        <v>0</v>
      </c>
      <c r="CH210" s="158" cm="1">
        <f t="array" ref="CH210">IFERROR(MAX(0,MAX(BN210,BV210,CD210)*(1+VLOOKUP(MAX(_xlfn.CHOOSECOLS(_xlfn._xlws.FILTER($I$4:$AT$335,$K$4:$K$335=AW210),35)),الفرضيات!$N$2:$O$11,2,0))-BB210),0)</f>
        <v>0</v>
      </c>
    </row>
    <row r="211" spans="9:86" ht="24.75" thickBot="1" x14ac:dyDescent="0.3">
      <c r="I211" s="10"/>
      <c r="J211" s="10"/>
      <c r="K211" s="10"/>
      <c r="L211" s="10"/>
      <c r="M211" s="10"/>
      <c r="N211" s="10"/>
      <c r="O211" s="10"/>
      <c r="P211" s="10"/>
      <c r="Q211" s="10"/>
      <c r="R211" s="10"/>
      <c r="S211" s="10"/>
      <c r="T211" s="114"/>
      <c r="U211" s="114"/>
      <c r="V211" s="114"/>
      <c r="W211" s="10"/>
      <c r="X211" s="10"/>
      <c r="Y211" s="10"/>
      <c r="Z211" s="10"/>
      <c r="AA211" s="10"/>
      <c r="AB211" s="10"/>
      <c r="AC211" s="10"/>
      <c r="AD211" s="10"/>
      <c r="AE211" s="10"/>
      <c r="AF211" s="10"/>
      <c r="AG211" s="10"/>
      <c r="AH211" s="10"/>
      <c r="AI211" s="10"/>
      <c r="AJ211" s="10"/>
      <c r="AK211" s="10"/>
      <c r="AL211" s="10"/>
      <c r="AM211" s="10"/>
      <c r="AN211" s="10"/>
      <c r="AO211" s="10"/>
      <c r="AP211" s="10"/>
      <c r="AQ211" s="111" t="str">
        <f t="shared" si="51"/>
        <v/>
      </c>
      <c r="AR211" s="114" t="str">
        <f>IF(AQ211="","",(LOOKUP(SUM(N211:O211),الفرضيات!$R$2:$R$9, الفرضيات!$S$2:$S$9)))</f>
        <v/>
      </c>
      <c r="AS211" s="114" t="str">
        <f>IF(ISBLANK(L211),"",الفرضيات!$L$2)</f>
        <v/>
      </c>
      <c r="AT211" s="10"/>
      <c r="AU211" s="142"/>
      <c r="AV211" s="10"/>
      <c r="AW211" s="10"/>
      <c r="AX211" s="10"/>
      <c r="AY211" s="10"/>
      <c r="AZ211" s="10"/>
      <c r="BA211" s="10"/>
      <c r="BB211" s="10"/>
      <c r="BC211" s="10"/>
      <c r="BD211" s="10"/>
      <c r="BE211" s="10"/>
      <c r="BF211" s="144"/>
      <c r="BG211" s="158" t="str">
        <f>IF(ISBLANK(L211),"0",T211*(R211-AG211)/الفرضيات!$H$2*(1+AR211))</f>
        <v>0</v>
      </c>
      <c r="BH211" s="158" t="str">
        <f t="shared" si="52"/>
        <v>0</v>
      </c>
      <c r="BI211" s="158" t="str">
        <f t="shared" si="53"/>
        <v>0</v>
      </c>
      <c r="BJ211" s="158" t="str">
        <f t="shared" si="54"/>
        <v>0</v>
      </c>
      <c r="BK211" s="158" t="str">
        <f t="shared" si="55"/>
        <v>0</v>
      </c>
      <c r="BL211" s="158" t="str">
        <f t="shared" si="56"/>
        <v>0</v>
      </c>
      <c r="BM211" s="158" t="str" cm="1">
        <f t="array" ref="BM211">IF(ISBLANK(AW211),"0",_xlfn.CEILING.MATH(AX211/الفرضيات!$H$3*(1+MAX(_xlfn.CHOOSECOLS(_xlfn._xlws.FILTER($I$4:$AT$335,$K$4:$K$335=AW211),36)))))</f>
        <v>0</v>
      </c>
      <c r="BN211" s="158" t="str" cm="1">
        <f t="array" ref="BN211">IF(ISBLANK(AW211),"0",_xlfn.CEILING.MATH(AY211/الفرضيات!$H$4*(1+MAX(_xlfn.CHOOSECOLS(_xlfn._xlws.FILTER($I$4:$AT$335,$K$4:$K$335=AW211),36)))))</f>
        <v>0</v>
      </c>
      <c r="BO211" s="158" t="str">
        <f>IF(ISBLANK(L211),"0",IF(S211&lt;2,"0",(U211*(R211-AG211)/الفرضيات!$H$2*(1+AR211))))</f>
        <v>0</v>
      </c>
      <c r="BP211" s="158" t="str">
        <f t="shared" si="57"/>
        <v>0</v>
      </c>
      <c r="BQ211" s="158" t="str">
        <f t="shared" si="58"/>
        <v>0</v>
      </c>
      <c r="BR211" s="158" t="str">
        <f t="shared" si="59"/>
        <v>0</v>
      </c>
      <c r="BS211" s="158" t="str">
        <f t="shared" si="60"/>
        <v>0</v>
      </c>
      <c r="BT211" s="158" t="str">
        <f t="shared" si="61"/>
        <v>0</v>
      </c>
      <c r="BU211" s="158" t="str" cm="1">
        <f t="array" ref="BU211">IF(ISBLANK(AW211),"0",IF($AZ211&lt;2,"0",_xlfn.CEILING.MATH(AX211/الفرضيات!$H$3*(1+MAX(_xlfn.CHOOSECOLS(_xlfn._xlws.FILTER($I$4:$AT$335,$K$4:$K$335=AW211),36))))))</f>
        <v>0</v>
      </c>
      <c r="BV211" s="158" t="str" cm="1">
        <f t="array" ref="BV211">IF(ISBLANK(AW211),"0",IF($AZ211&lt;2,"0",_xlfn.CEILING.MATH(AY211/الفرضيات!$H$4*(1+MAX(_xlfn.CHOOSECOLS(_xlfn._xlws.FILTER($I$4:$AT$335,$K$4:$K$335=AW211),36))))))</f>
        <v>0</v>
      </c>
      <c r="BW211" s="158" t="str">
        <f>IF(ISBLANK(L211),"0",IF(S211&lt;3,"0",(V211*(R211-AG211)/الفرضيات!$H$2*(1+AR211))))</f>
        <v>0</v>
      </c>
      <c r="BX211" s="158" t="str">
        <f t="shared" si="62"/>
        <v>0</v>
      </c>
      <c r="BY211" s="158" t="str">
        <f t="shared" si="63"/>
        <v>0</v>
      </c>
      <c r="BZ211" s="158" t="str">
        <f t="shared" si="64"/>
        <v>0</v>
      </c>
      <c r="CA211" s="158" t="str">
        <f t="shared" si="65"/>
        <v>0</v>
      </c>
      <c r="CB211" s="158" t="str">
        <f t="shared" si="66"/>
        <v>0</v>
      </c>
      <c r="CC211" s="158" t="str" cm="1">
        <f t="array" ref="CC211">IF(ISBLANK(AW211),"0",IF($AZ211&lt;3,"0",_xlfn.CEILING.MATH(AX211/الفرضيات!$H$3*(1+MAX(_xlfn.CHOOSECOLS(_xlfn._xlws.FILTER($I$4:$AT$335,$K$4:$K$335=AW211),36))))))</f>
        <v>0</v>
      </c>
      <c r="CD211" s="158" t="str" cm="1">
        <f t="array" ref="CD211">IF(ISBLANK(AW211),"0",IF($AZ211&lt;3,"0",_xlfn.CEILING.MATH(AY211/الفرضيات!$H$4*(1+MAX(_xlfn.CHOOSECOLS(_xlfn._xlws.FILTER($I$4:$AT$335,$K$4:$K$335=AW211),36))))))</f>
        <v>0</v>
      </c>
      <c r="CE211" s="158">
        <f>IFERROR(MAX(0,((BG211+BO211+BW211)*(1+AS211+AR211)+(BH211+BI211+BJ211+BL211+BP211+BQ211+BR211+BT211+BX211+BY211+BZ211+CB211)*(1+AS211))*(1+ VLOOKUP(AQ211,الفرضيات!$N$1:$O$11,2,0))-AH211),0)</f>
        <v>0</v>
      </c>
      <c r="CF211" s="158">
        <f t="shared" si="67"/>
        <v>0</v>
      </c>
      <c r="CG211" s="158" cm="1">
        <f t="array" ref="CG211">IFERROR(MAX(0,MAX(BM211,BU211,CC211)*(1+VLOOKUP(MAX(_xlfn.CHOOSECOLS(_xlfn._xlws.FILTER($I$4:$AT$335,$K$4:$K$335=AW211),35)),الفرضيات!$N$2:$O$11,2,0))-BA211),0)</f>
        <v>0</v>
      </c>
      <c r="CH211" s="158" cm="1">
        <f t="array" ref="CH211">IFERROR(MAX(0,MAX(BN211,BV211,CD211)*(1+VLOOKUP(MAX(_xlfn.CHOOSECOLS(_xlfn._xlws.FILTER($I$4:$AT$335,$K$4:$K$335=AW211),35)),الفرضيات!$N$2:$O$11,2,0))-BB211),0)</f>
        <v>0</v>
      </c>
    </row>
    <row r="212" spans="9:86" ht="24.75" thickBot="1" x14ac:dyDescent="0.3">
      <c r="I212" s="10"/>
      <c r="J212" s="10"/>
      <c r="K212" s="10"/>
      <c r="L212" s="10"/>
      <c r="M212" s="10"/>
      <c r="N212" s="10"/>
      <c r="O212" s="10"/>
      <c r="P212" s="10"/>
      <c r="Q212" s="10"/>
      <c r="R212" s="10"/>
      <c r="S212" s="10"/>
      <c r="T212" s="114"/>
      <c r="U212" s="114"/>
      <c r="V212" s="114"/>
      <c r="W212" s="10"/>
      <c r="X212" s="10"/>
      <c r="Y212" s="10"/>
      <c r="Z212" s="10"/>
      <c r="AA212" s="10"/>
      <c r="AB212" s="10"/>
      <c r="AC212" s="10"/>
      <c r="AD212" s="10"/>
      <c r="AE212" s="10"/>
      <c r="AF212" s="10"/>
      <c r="AG212" s="10"/>
      <c r="AH212" s="10"/>
      <c r="AI212" s="10"/>
      <c r="AJ212" s="10"/>
      <c r="AK212" s="10"/>
      <c r="AL212" s="10"/>
      <c r="AM212" s="10"/>
      <c r="AN212" s="10"/>
      <c r="AO212" s="10"/>
      <c r="AP212" s="10"/>
      <c r="AQ212" s="111" t="str">
        <f t="shared" si="51"/>
        <v/>
      </c>
      <c r="AR212" s="114" t="str">
        <f>IF(AQ212="","",(LOOKUP(SUM(N212:O212),الفرضيات!$R$2:$R$9, الفرضيات!$S$2:$S$9)))</f>
        <v/>
      </c>
      <c r="AS212" s="114" t="str">
        <f>IF(ISBLANK(L212),"",الفرضيات!$L$2)</f>
        <v/>
      </c>
      <c r="AT212" s="10"/>
      <c r="AU212" s="142"/>
      <c r="AV212" s="10"/>
      <c r="AW212" s="10"/>
      <c r="AX212" s="10"/>
      <c r="AY212" s="10"/>
      <c r="AZ212" s="10"/>
      <c r="BA212" s="10"/>
      <c r="BB212" s="10"/>
      <c r="BC212" s="10"/>
      <c r="BD212" s="10"/>
      <c r="BE212" s="10"/>
      <c r="BF212" s="144"/>
      <c r="BG212" s="158" t="str">
        <f>IF(ISBLANK(L212),"0",T212*(R212-AG212)/الفرضيات!$H$2*(1+AR212))</f>
        <v>0</v>
      </c>
      <c r="BH212" s="158" t="str">
        <f t="shared" si="52"/>
        <v>0</v>
      </c>
      <c r="BI212" s="158" t="str">
        <f t="shared" si="53"/>
        <v>0</v>
      </c>
      <c r="BJ212" s="158" t="str">
        <f t="shared" si="54"/>
        <v>0</v>
      </c>
      <c r="BK212" s="158" t="str">
        <f t="shared" si="55"/>
        <v>0</v>
      </c>
      <c r="BL212" s="158" t="str">
        <f t="shared" si="56"/>
        <v>0</v>
      </c>
      <c r="BM212" s="158" t="str" cm="1">
        <f t="array" ref="BM212">IF(ISBLANK(AW212),"0",_xlfn.CEILING.MATH(AX212/الفرضيات!$H$3*(1+MAX(_xlfn.CHOOSECOLS(_xlfn._xlws.FILTER($I$4:$AT$335,$K$4:$K$335=AW212),36)))))</f>
        <v>0</v>
      </c>
      <c r="BN212" s="158" t="str" cm="1">
        <f t="array" ref="BN212">IF(ISBLANK(AW212),"0",_xlfn.CEILING.MATH(AY212/الفرضيات!$H$4*(1+MAX(_xlfn.CHOOSECOLS(_xlfn._xlws.FILTER($I$4:$AT$335,$K$4:$K$335=AW212),36)))))</f>
        <v>0</v>
      </c>
      <c r="BO212" s="158" t="str">
        <f>IF(ISBLANK(L212),"0",IF(S212&lt;2,"0",(U212*(R212-AG212)/الفرضيات!$H$2*(1+AR212))))</f>
        <v>0</v>
      </c>
      <c r="BP212" s="158" t="str">
        <f t="shared" si="57"/>
        <v>0</v>
      </c>
      <c r="BQ212" s="158" t="str">
        <f t="shared" si="58"/>
        <v>0</v>
      </c>
      <c r="BR212" s="158" t="str">
        <f t="shared" si="59"/>
        <v>0</v>
      </c>
      <c r="BS212" s="158" t="str">
        <f t="shared" si="60"/>
        <v>0</v>
      </c>
      <c r="BT212" s="158" t="str">
        <f t="shared" si="61"/>
        <v>0</v>
      </c>
      <c r="BU212" s="158" t="str" cm="1">
        <f t="array" ref="BU212">IF(ISBLANK(AW212),"0",IF($AZ212&lt;2,"0",_xlfn.CEILING.MATH(AX212/الفرضيات!$H$3*(1+MAX(_xlfn.CHOOSECOLS(_xlfn._xlws.FILTER($I$4:$AT$335,$K$4:$K$335=AW212),36))))))</f>
        <v>0</v>
      </c>
      <c r="BV212" s="158" t="str" cm="1">
        <f t="array" ref="BV212">IF(ISBLANK(AW212),"0",IF($AZ212&lt;2,"0",_xlfn.CEILING.MATH(AY212/الفرضيات!$H$4*(1+MAX(_xlfn.CHOOSECOLS(_xlfn._xlws.FILTER($I$4:$AT$335,$K$4:$K$335=AW212),36))))))</f>
        <v>0</v>
      </c>
      <c r="BW212" s="158" t="str">
        <f>IF(ISBLANK(L212),"0",IF(S212&lt;3,"0",(V212*(R212-AG212)/الفرضيات!$H$2*(1+AR212))))</f>
        <v>0</v>
      </c>
      <c r="BX212" s="158" t="str">
        <f t="shared" si="62"/>
        <v>0</v>
      </c>
      <c r="BY212" s="158" t="str">
        <f t="shared" si="63"/>
        <v>0</v>
      </c>
      <c r="BZ212" s="158" t="str">
        <f t="shared" si="64"/>
        <v>0</v>
      </c>
      <c r="CA212" s="158" t="str">
        <f t="shared" si="65"/>
        <v>0</v>
      </c>
      <c r="CB212" s="158" t="str">
        <f t="shared" si="66"/>
        <v>0</v>
      </c>
      <c r="CC212" s="158" t="str" cm="1">
        <f t="array" ref="CC212">IF(ISBLANK(AW212),"0",IF($AZ212&lt;3,"0",_xlfn.CEILING.MATH(AX212/الفرضيات!$H$3*(1+MAX(_xlfn.CHOOSECOLS(_xlfn._xlws.FILTER($I$4:$AT$335,$K$4:$K$335=AW212),36))))))</f>
        <v>0</v>
      </c>
      <c r="CD212" s="158" t="str" cm="1">
        <f t="array" ref="CD212">IF(ISBLANK(AW212),"0",IF($AZ212&lt;3,"0",_xlfn.CEILING.MATH(AY212/الفرضيات!$H$4*(1+MAX(_xlfn.CHOOSECOLS(_xlfn._xlws.FILTER($I$4:$AT$335,$K$4:$K$335=AW212),36))))))</f>
        <v>0</v>
      </c>
      <c r="CE212" s="158">
        <f>IFERROR(MAX(0,((BG212+BO212+BW212)*(1+AS212+AR212)+(BH212+BI212+BJ212+BL212+BP212+BQ212+BR212+BT212+BX212+BY212+BZ212+CB212)*(1+AS212))*(1+ VLOOKUP(AQ212,الفرضيات!$N$1:$O$11,2,0))-AH212),0)</f>
        <v>0</v>
      </c>
      <c r="CF212" s="158">
        <f t="shared" si="67"/>
        <v>0</v>
      </c>
      <c r="CG212" s="158" cm="1">
        <f t="array" ref="CG212">IFERROR(MAX(0,MAX(BM212,BU212,CC212)*(1+VLOOKUP(MAX(_xlfn.CHOOSECOLS(_xlfn._xlws.FILTER($I$4:$AT$335,$K$4:$K$335=AW212),35)),الفرضيات!$N$2:$O$11,2,0))-BA212),0)</f>
        <v>0</v>
      </c>
      <c r="CH212" s="158" cm="1">
        <f t="array" ref="CH212">IFERROR(MAX(0,MAX(BN212,BV212,CD212)*(1+VLOOKUP(MAX(_xlfn.CHOOSECOLS(_xlfn._xlws.FILTER($I$4:$AT$335,$K$4:$K$335=AW212),35)),الفرضيات!$N$2:$O$11,2,0))-BB212),0)</f>
        <v>0</v>
      </c>
    </row>
    <row r="213" spans="9:86" ht="24.75" thickBot="1" x14ac:dyDescent="0.3">
      <c r="I213" s="10"/>
      <c r="J213" s="10"/>
      <c r="K213" s="10"/>
      <c r="L213" s="10"/>
      <c r="M213" s="10"/>
      <c r="N213" s="10"/>
      <c r="O213" s="10"/>
      <c r="P213" s="10"/>
      <c r="Q213" s="10"/>
      <c r="R213" s="10"/>
      <c r="S213" s="10"/>
      <c r="T213" s="114"/>
      <c r="U213" s="114"/>
      <c r="V213" s="114"/>
      <c r="W213" s="10"/>
      <c r="X213" s="10"/>
      <c r="Y213" s="10"/>
      <c r="Z213" s="10"/>
      <c r="AA213" s="10"/>
      <c r="AB213" s="10"/>
      <c r="AC213" s="10"/>
      <c r="AD213" s="10"/>
      <c r="AE213" s="10"/>
      <c r="AF213" s="10"/>
      <c r="AG213" s="10"/>
      <c r="AH213" s="10"/>
      <c r="AI213" s="10"/>
      <c r="AJ213" s="10"/>
      <c r="AK213" s="10"/>
      <c r="AL213" s="10"/>
      <c r="AM213" s="10"/>
      <c r="AN213" s="10"/>
      <c r="AO213" s="10"/>
      <c r="AP213" s="10"/>
      <c r="AQ213" s="111" t="str">
        <f t="shared" si="51"/>
        <v/>
      </c>
      <c r="AR213" s="114" t="str">
        <f>IF(AQ213="","",(LOOKUP(SUM(N213:O213),الفرضيات!$R$2:$R$9, الفرضيات!$S$2:$S$9)))</f>
        <v/>
      </c>
      <c r="AS213" s="114" t="str">
        <f>IF(ISBLANK(L213),"",الفرضيات!$L$2)</f>
        <v/>
      </c>
      <c r="AT213" s="10"/>
      <c r="AU213" s="142"/>
      <c r="AV213" s="10"/>
      <c r="AW213" s="10"/>
      <c r="AX213" s="10"/>
      <c r="AY213" s="10"/>
      <c r="AZ213" s="10"/>
      <c r="BA213" s="10"/>
      <c r="BB213" s="10"/>
      <c r="BC213" s="10"/>
      <c r="BD213" s="10"/>
      <c r="BE213" s="10"/>
      <c r="BF213" s="144"/>
      <c r="BG213" s="158" t="str">
        <f>IF(ISBLANK(L213),"0",T213*(R213-AG213)/الفرضيات!$H$2*(1+AR213))</f>
        <v>0</v>
      </c>
      <c r="BH213" s="158" t="str">
        <f t="shared" si="52"/>
        <v>0</v>
      </c>
      <c r="BI213" s="158" t="str">
        <f t="shared" si="53"/>
        <v>0</v>
      </c>
      <c r="BJ213" s="158" t="str">
        <f t="shared" si="54"/>
        <v>0</v>
      </c>
      <c r="BK213" s="158" t="str">
        <f t="shared" si="55"/>
        <v>0</v>
      </c>
      <c r="BL213" s="158" t="str">
        <f t="shared" si="56"/>
        <v>0</v>
      </c>
      <c r="BM213" s="158" t="str" cm="1">
        <f t="array" ref="BM213">IF(ISBLANK(AW213),"0",_xlfn.CEILING.MATH(AX213/الفرضيات!$H$3*(1+MAX(_xlfn.CHOOSECOLS(_xlfn._xlws.FILTER($I$4:$AT$335,$K$4:$K$335=AW213),36)))))</f>
        <v>0</v>
      </c>
      <c r="BN213" s="158" t="str" cm="1">
        <f t="array" ref="BN213">IF(ISBLANK(AW213),"0",_xlfn.CEILING.MATH(AY213/الفرضيات!$H$4*(1+MAX(_xlfn.CHOOSECOLS(_xlfn._xlws.FILTER($I$4:$AT$335,$K$4:$K$335=AW213),36)))))</f>
        <v>0</v>
      </c>
      <c r="BO213" s="158" t="str">
        <f>IF(ISBLANK(L213),"0",IF(S213&lt;2,"0",(U213*(R213-AG213)/الفرضيات!$H$2*(1+AR213))))</f>
        <v>0</v>
      </c>
      <c r="BP213" s="158" t="str">
        <f t="shared" si="57"/>
        <v>0</v>
      </c>
      <c r="BQ213" s="158" t="str">
        <f t="shared" si="58"/>
        <v>0</v>
      </c>
      <c r="BR213" s="158" t="str">
        <f t="shared" si="59"/>
        <v>0</v>
      </c>
      <c r="BS213" s="158" t="str">
        <f t="shared" si="60"/>
        <v>0</v>
      </c>
      <c r="BT213" s="158" t="str">
        <f t="shared" si="61"/>
        <v>0</v>
      </c>
      <c r="BU213" s="158" t="str" cm="1">
        <f t="array" ref="BU213">IF(ISBLANK(AW213),"0",IF($AZ213&lt;2,"0",_xlfn.CEILING.MATH(AX213/الفرضيات!$H$3*(1+MAX(_xlfn.CHOOSECOLS(_xlfn._xlws.FILTER($I$4:$AT$335,$K$4:$K$335=AW213),36))))))</f>
        <v>0</v>
      </c>
      <c r="BV213" s="158" t="str" cm="1">
        <f t="array" ref="BV213">IF(ISBLANK(AW213),"0",IF($AZ213&lt;2,"0",_xlfn.CEILING.MATH(AY213/الفرضيات!$H$4*(1+MAX(_xlfn.CHOOSECOLS(_xlfn._xlws.FILTER($I$4:$AT$335,$K$4:$K$335=AW213),36))))))</f>
        <v>0</v>
      </c>
      <c r="BW213" s="158" t="str">
        <f>IF(ISBLANK(L213),"0",IF(S213&lt;3,"0",(V213*(R213-AG213)/الفرضيات!$H$2*(1+AR213))))</f>
        <v>0</v>
      </c>
      <c r="BX213" s="158" t="str">
        <f t="shared" si="62"/>
        <v>0</v>
      </c>
      <c r="BY213" s="158" t="str">
        <f t="shared" si="63"/>
        <v>0</v>
      </c>
      <c r="BZ213" s="158" t="str">
        <f t="shared" si="64"/>
        <v>0</v>
      </c>
      <c r="CA213" s="158" t="str">
        <f t="shared" si="65"/>
        <v>0</v>
      </c>
      <c r="CB213" s="158" t="str">
        <f t="shared" si="66"/>
        <v>0</v>
      </c>
      <c r="CC213" s="158" t="str" cm="1">
        <f t="array" ref="CC213">IF(ISBLANK(AW213),"0",IF($AZ213&lt;3,"0",_xlfn.CEILING.MATH(AX213/الفرضيات!$H$3*(1+MAX(_xlfn.CHOOSECOLS(_xlfn._xlws.FILTER($I$4:$AT$335,$K$4:$K$335=AW213),36))))))</f>
        <v>0</v>
      </c>
      <c r="CD213" s="158" t="str" cm="1">
        <f t="array" ref="CD213">IF(ISBLANK(AW213),"0",IF($AZ213&lt;3,"0",_xlfn.CEILING.MATH(AY213/الفرضيات!$H$4*(1+MAX(_xlfn.CHOOSECOLS(_xlfn._xlws.FILTER($I$4:$AT$335,$K$4:$K$335=AW213),36))))))</f>
        <v>0</v>
      </c>
      <c r="CE213" s="158">
        <f>IFERROR(MAX(0,((BG213+BO213+BW213)*(1+AS213+AR213)+(BH213+BI213+BJ213+BL213+BP213+BQ213+BR213+BT213+BX213+BY213+BZ213+CB213)*(1+AS213))*(1+ VLOOKUP(AQ213,الفرضيات!$N$1:$O$11,2,0))-AH213),0)</f>
        <v>0</v>
      </c>
      <c r="CF213" s="158">
        <f t="shared" si="67"/>
        <v>0</v>
      </c>
      <c r="CG213" s="158" cm="1">
        <f t="array" ref="CG213">IFERROR(MAX(0,MAX(BM213,BU213,CC213)*(1+VLOOKUP(MAX(_xlfn.CHOOSECOLS(_xlfn._xlws.FILTER($I$4:$AT$335,$K$4:$K$335=AW213),35)),الفرضيات!$N$2:$O$11,2,0))-BA213),0)</f>
        <v>0</v>
      </c>
      <c r="CH213" s="158" cm="1">
        <f t="array" ref="CH213">IFERROR(MAX(0,MAX(BN213,BV213,CD213)*(1+VLOOKUP(MAX(_xlfn.CHOOSECOLS(_xlfn._xlws.FILTER($I$4:$AT$335,$K$4:$K$335=AW213),35)),الفرضيات!$N$2:$O$11,2,0))-BB213),0)</f>
        <v>0</v>
      </c>
    </row>
    <row r="214" spans="9:86" ht="24.75" thickBot="1" x14ac:dyDescent="0.3">
      <c r="I214" s="10"/>
      <c r="J214" s="10"/>
      <c r="K214" s="10"/>
      <c r="L214" s="10"/>
      <c r="M214" s="10"/>
      <c r="N214" s="10"/>
      <c r="O214" s="10"/>
      <c r="P214" s="10"/>
      <c r="Q214" s="10"/>
      <c r="R214" s="10"/>
      <c r="S214" s="10"/>
      <c r="T214" s="114"/>
      <c r="U214" s="114"/>
      <c r="V214" s="114"/>
      <c r="W214" s="10"/>
      <c r="X214" s="10"/>
      <c r="Y214" s="10"/>
      <c r="Z214" s="10"/>
      <c r="AA214" s="10"/>
      <c r="AB214" s="10"/>
      <c r="AC214" s="10"/>
      <c r="AD214" s="10"/>
      <c r="AE214" s="10"/>
      <c r="AF214" s="10"/>
      <c r="AG214" s="10"/>
      <c r="AH214" s="10"/>
      <c r="AI214" s="10"/>
      <c r="AJ214" s="10"/>
      <c r="AK214" s="10"/>
      <c r="AL214" s="10"/>
      <c r="AM214" s="10"/>
      <c r="AN214" s="10"/>
      <c r="AO214" s="10"/>
      <c r="AP214" s="10"/>
      <c r="AQ214" s="111" t="str">
        <f t="shared" si="51"/>
        <v/>
      </c>
      <c r="AR214" s="114" t="str">
        <f>IF(AQ214="","",(LOOKUP(SUM(N214:O214),الفرضيات!$R$2:$R$9, الفرضيات!$S$2:$S$9)))</f>
        <v/>
      </c>
      <c r="AS214" s="114" t="str">
        <f>IF(ISBLANK(L214),"",الفرضيات!$L$2)</f>
        <v/>
      </c>
      <c r="AT214" s="10"/>
      <c r="AU214" s="142"/>
      <c r="AV214" s="10"/>
      <c r="AW214" s="10"/>
      <c r="AX214" s="10"/>
      <c r="AY214" s="10"/>
      <c r="AZ214" s="10"/>
      <c r="BA214" s="10"/>
      <c r="BB214" s="10"/>
      <c r="BC214" s="10"/>
      <c r="BD214" s="10"/>
      <c r="BE214" s="10"/>
      <c r="BF214" s="144"/>
      <c r="BG214" s="158" t="str">
        <f>IF(ISBLANK(L214),"0",T214*(R214-AG214)/الفرضيات!$H$2*(1+AR214))</f>
        <v>0</v>
      </c>
      <c r="BH214" s="158" t="str">
        <f t="shared" si="52"/>
        <v>0</v>
      </c>
      <c r="BI214" s="158" t="str">
        <f t="shared" si="53"/>
        <v>0</v>
      </c>
      <c r="BJ214" s="158" t="str">
        <f t="shared" si="54"/>
        <v>0</v>
      </c>
      <c r="BK214" s="158" t="str">
        <f t="shared" si="55"/>
        <v>0</v>
      </c>
      <c r="BL214" s="158" t="str">
        <f t="shared" si="56"/>
        <v>0</v>
      </c>
      <c r="BM214" s="158" t="str" cm="1">
        <f t="array" ref="BM214">IF(ISBLANK(AW214),"0",_xlfn.CEILING.MATH(AX214/الفرضيات!$H$3*(1+MAX(_xlfn.CHOOSECOLS(_xlfn._xlws.FILTER($I$4:$AT$335,$K$4:$K$335=AW214),36)))))</f>
        <v>0</v>
      </c>
      <c r="BN214" s="158" t="str" cm="1">
        <f t="array" ref="BN214">IF(ISBLANK(AW214),"0",_xlfn.CEILING.MATH(AY214/الفرضيات!$H$4*(1+MAX(_xlfn.CHOOSECOLS(_xlfn._xlws.FILTER($I$4:$AT$335,$K$4:$K$335=AW214),36)))))</f>
        <v>0</v>
      </c>
      <c r="BO214" s="158" t="str">
        <f>IF(ISBLANK(L214),"0",IF(S214&lt;2,"0",(U214*(R214-AG214)/الفرضيات!$H$2*(1+AR214))))</f>
        <v>0</v>
      </c>
      <c r="BP214" s="158" t="str">
        <f t="shared" si="57"/>
        <v>0</v>
      </c>
      <c r="BQ214" s="158" t="str">
        <f t="shared" si="58"/>
        <v>0</v>
      </c>
      <c r="BR214" s="158" t="str">
        <f t="shared" si="59"/>
        <v>0</v>
      </c>
      <c r="BS214" s="158" t="str">
        <f t="shared" si="60"/>
        <v>0</v>
      </c>
      <c r="BT214" s="158" t="str">
        <f t="shared" si="61"/>
        <v>0</v>
      </c>
      <c r="BU214" s="158" t="str" cm="1">
        <f t="array" ref="BU214">IF(ISBLANK(AW214),"0",IF($AZ214&lt;2,"0",_xlfn.CEILING.MATH(AX214/الفرضيات!$H$3*(1+MAX(_xlfn.CHOOSECOLS(_xlfn._xlws.FILTER($I$4:$AT$335,$K$4:$K$335=AW214),36))))))</f>
        <v>0</v>
      </c>
      <c r="BV214" s="158" t="str" cm="1">
        <f t="array" ref="BV214">IF(ISBLANK(AW214),"0",IF($AZ214&lt;2,"0",_xlfn.CEILING.MATH(AY214/الفرضيات!$H$4*(1+MAX(_xlfn.CHOOSECOLS(_xlfn._xlws.FILTER($I$4:$AT$335,$K$4:$K$335=AW214),36))))))</f>
        <v>0</v>
      </c>
      <c r="BW214" s="158" t="str">
        <f>IF(ISBLANK(L214),"0",IF(S214&lt;3,"0",(V214*(R214-AG214)/الفرضيات!$H$2*(1+AR214))))</f>
        <v>0</v>
      </c>
      <c r="BX214" s="158" t="str">
        <f t="shared" si="62"/>
        <v>0</v>
      </c>
      <c r="BY214" s="158" t="str">
        <f t="shared" si="63"/>
        <v>0</v>
      </c>
      <c r="BZ214" s="158" t="str">
        <f t="shared" si="64"/>
        <v>0</v>
      </c>
      <c r="CA214" s="158" t="str">
        <f t="shared" si="65"/>
        <v>0</v>
      </c>
      <c r="CB214" s="158" t="str">
        <f t="shared" si="66"/>
        <v>0</v>
      </c>
      <c r="CC214" s="158" t="str" cm="1">
        <f t="array" ref="CC214">IF(ISBLANK(AW214),"0",IF($AZ214&lt;3,"0",_xlfn.CEILING.MATH(AX214/الفرضيات!$H$3*(1+MAX(_xlfn.CHOOSECOLS(_xlfn._xlws.FILTER($I$4:$AT$335,$K$4:$K$335=AW214),36))))))</f>
        <v>0</v>
      </c>
      <c r="CD214" s="158" t="str" cm="1">
        <f t="array" ref="CD214">IF(ISBLANK(AW214),"0",IF($AZ214&lt;3,"0",_xlfn.CEILING.MATH(AY214/الفرضيات!$H$4*(1+MAX(_xlfn.CHOOSECOLS(_xlfn._xlws.FILTER($I$4:$AT$335,$K$4:$K$335=AW214),36))))))</f>
        <v>0</v>
      </c>
      <c r="CE214" s="158">
        <f>IFERROR(MAX(0,((BG214+BO214+BW214)*(1+AS214+AR214)+(BH214+BI214+BJ214+BL214+BP214+BQ214+BR214+BT214+BX214+BY214+BZ214+CB214)*(1+AS214))*(1+ VLOOKUP(AQ214,الفرضيات!$N$1:$O$11,2,0))-AH214),0)</f>
        <v>0</v>
      </c>
      <c r="CF214" s="158">
        <f t="shared" si="67"/>
        <v>0</v>
      </c>
      <c r="CG214" s="158" cm="1">
        <f t="array" ref="CG214">IFERROR(MAX(0,MAX(BM214,BU214,CC214)*(1+VLOOKUP(MAX(_xlfn.CHOOSECOLS(_xlfn._xlws.FILTER($I$4:$AT$335,$K$4:$K$335=AW214),35)),الفرضيات!$N$2:$O$11,2,0))-BA214),0)</f>
        <v>0</v>
      </c>
      <c r="CH214" s="158" cm="1">
        <f t="array" ref="CH214">IFERROR(MAX(0,MAX(BN214,BV214,CD214)*(1+VLOOKUP(MAX(_xlfn.CHOOSECOLS(_xlfn._xlws.FILTER($I$4:$AT$335,$K$4:$K$335=AW214),35)),الفرضيات!$N$2:$O$11,2,0))-BB214),0)</f>
        <v>0</v>
      </c>
    </row>
    <row r="215" spans="9:86" ht="24.75" thickBot="1" x14ac:dyDescent="0.3">
      <c r="I215" s="10"/>
      <c r="J215" s="10"/>
      <c r="K215" s="10"/>
      <c r="L215" s="10"/>
      <c r="M215" s="10"/>
      <c r="N215" s="10"/>
      <c r="O215" s="10"/>
      <c r="P215" s="10"/>
      <c r="Q215" s="10"/>
      <c r="R215" s="10"/>
      <c r="S215" s="10"/>
      <c r="T215" s="114"/>
      <c r="U215" s="114"/>
      <c r="V215" s="114"/>
      <c r="W215" s="10"/>
      <c r="X215" s="10"/>
      <c r="Y215" s="10"/>
      <c r="Z215" s="10"/>
      <c r="AA215" s="10"/>
      <c r="AB215" s="10"/>
      <c r="AC215" s="10"/>
      <c r="AD215" s="10"/>
      <c r="AE215" s="10"/>
      <c r="AF215" s="10"/>
      <c r="AG215" s="10"/>
      <c r="AH215" s="10"/>
      <c r="AI215" s="10"/>
      <c r="AJ215" s="10"/>
      <c r="AK215" s="10"/>
      <c r="AL215" s="10"/>
      <c r="AM215" s="10"/>
      <c r="AN215" s="10"/>
      <c r="AO215" s="10"/>
      <c r="AP215" s="10"/>
      <c r="AQ215" s="111" t="str">
        <f t="shared" si="51"/>
        <v/>
      </c>
      <c r="AR215" s="114" t="str">
        <f>IF(AQ215="","",(LOOKUP(SUM(N215:O215),الفرضيات!$R$2:$R$9, الفرضيات!$S$2:$S$9)))</f>
        <v/>
      </c>
      <c r="AS215" s="114" t="str">
        <f>IF(ISBLANK(L215),"",الفرضيات!$L$2)</f>
        <v/>
      </c>
      <c r="AT215" s="10"/>
      <c r="AU215" s="142"/>
      <c r="AV215" s="10"/>
      <c r="AW215" s="10"/>
      <c r="AX215" s="10"/>
      <c r="AY215" s="10"/>
      <c r="AZ215" s="10"/>
      <c r="BA215" s="10"/>
      <c r="BB215" s="10"/>
      <c r="BC215" s="10"/>
      <c r="BD215" s="10"/>
      <c r="BE215" s="10"/>
      <c r="BF215" s="144"/>
      <c r="BG215" s="158" t="str">
        <f>IF(ISBLANK(L215),"0",T215*(R215-AG215)/الفرضيات!$H$2*(1+AR215))</f>
        <v>0</v>
      </c>
      <c r="BH215" s="158" t="str">
        <f t="shared" si="52"/>
        <v>0</v>
      </c>
      <c r="BI215" s="158" t="str">
        <f t="shared" si="53"/>
        <v>0</v>
      </c>
      <c r="BJ215" s="158" t="str">
        <f t="shared" si="54"/>
        <v>0</v>
      </c>
      <c r="BK215" s="158" t="str">
        <f t="shared" si="55"/>
        <v>0</v>
      </c>
      <c r="BL215" s="158" t="str">
        <f t="shared" si="56"/>
        <v>0</v>
      </c>
      <c r="BM215" s="158" t="str" cm="1">
        <f t="array" ref="BM215">IF(ISBLANK(AW215),"0",_xlfn.CEILING.MATH(AX215/الفرضيات!$H$3*(1+MAX(_xlfn.CHOOSECOLS(_xlfn._xlws.FILTER($I$4:$AT$335,$K$4:$K$335=AW215),36)))))</f>
        <v>0</v>
      </c>
      <c r="BN215" s="158" t="str" cm="1">
        <f t="array" ref="BN215">IF(ISBLANK(AW215),"0",_xlfn.CEILING.MATH(AY215/الفرضيات!$H$4*(1+MAX(_xlfn.CHOOSECOLS(_xlfn._xlws.FILTER($I$4:$AT$335,$K$4:$K$335=AW215),36)))))</f>
        <v>0</v>
      </c>
      <c r="BO215" s="158" t="str">
        <f>IF(ISBLANK(L215),"0",IF(S215&lt;2,"0",(U215*(R215-AG215)/الفرضيات!$H$2*(1+AR215))))</f>
        <v>0</v>
      </c>
      <c r="BP215" s="158" t="str">
        <f t="shared" si="57"/>
        <v>0</v>
      </c>
      <c r="BQ215" s="158" t="str">
        <f t="shared" si="58"/>
        <v>0</v>
      </c>
      <c r="BR215" s="158" t="str">
        <f t="shared" si="59"/>
        <v>0</v>
      </c>
      <c r="BS215" s="158" t="str">
        <f t="shared" si="60"/>
        <v>0</v>
      </c>
      <c r="BT215" s="158" t="str">
        <f t="shared" si="61"/>
        <v>0</v>
      </c>
      <c r="BU215" s="158" t="str" cm="1">
        <f t="array" ref="BU215">IF(ISBLANK(AW215),"0",IF($AZ215&lt;2,"0",_xlfn.CEILING.MATH(AX215/الفرضيات!$H$3*(1+MAX(_xlfn.CHOOSECOLS(_xlfn._xlws.FILTER($I$4:$AT$335,$K$4:$K$335=AW215),36))))))</f>
        <v>0</v>
      </c>
      <c r="BV215" s="158" t="str" cm="1">
        <f t="array" ref="BV215">IF(ISBLANK(AW215),"0",IF($AZ215&lt;2,"0",_xlfn.CEILING.MATH(AY215/الفرضيات!$H$4*(1+MAX(_xlfn.CHOOSECOLS(_xlfn._xlws.FILTER($I$4:$AT$335,$K$4:$K$335=AW215),36))))))</f>
        <v>0</v>
      </c>
      <c r="BW215" s="158" t="str">
        <f>IF(ISBLANK(L215),"0",IF(S215&lt;3,"0",(V215*(R215-AG215)/الفرضيات!$H$2*(1+AR215))))</f>
        <v>0</v>
      </c>
      <c r="BX215" s="158" t="str">
        <f t="shared" si="62"/>
        <v>0</v>
      </c>
      <c r="BY215" s="158" t="str">
        <f t="shared" si="63"/>
        <v>0</v>
      </c>
      <c r="BZ215" s="158" t="str">
        <f t="shared" si="64"/>
        <v>0</v>
      </c>
      <c r="CA215" s="158" t="str">
        <f t="shared" si="65"/>
        <v>0</v>
      </c>
      <c r="CB215" s="158" t="str">
        <f t="shared" si="66"/>
        <v>0</v>
      </c>
      <c r="CC215" s="158" t="str" cm="1">
        <f t="array" ref="CC215">IF(ISBLANK(AW215),"0",IF($AZ215&lt;3,"0",_xlfn.CEILING.MATH(AX215/الفرضيات!$H$3*(1+MAX(_xlfn.CHOOSECOLS(_xlfn._xlws.FILTER($I$4:$AT$335,$K$4:$K$335=AW215),36))))))</f>
        <v>0</v>
      </c>
      <c r="CD215" s="158" t="str" cm="1">
        <f t="array" ref="CD215">IF(ISBLANK(AW215),"0",IF($AZ215&lt;3,"0",_xlfn.CEILING.MATH(AY215/الفرضيات!$H$4*(1+MAX(_xlfn.CHOOSECOLS(_xlfn._xlws.FILTER($I$4:$AT$335,$K$4:$K$335=AW215),36))))))</f>
        <v>0</v>
      </c>
      <c r="CE215" s="158">
        <f>IFERROR(MAX(0,((BG215+BO215+BW215)*(1+AS215+AR215)+(BH215+BI215+BJ215+BL215+BP215+BQ215+BR215+BT215+BX215+BY215+BZ215+CB215)*(1+AS215))*(1+ VLOOKUP(AQ215,الفرضيات!$N$1:$O$11,2,0))-AH215),0)</f>
        <v>0</v>
      </c>
      <c r="CF215" s="158">
        <f t="shared" si="67"/>
        <v>0</v>
      </c>
      <c r="CG215" s="158" cm="1">
        <f t="array" ref="CG215">IFERROR(MAX(0,MAX(BM215,BU215,CC215)*(1+VLOOKUP(MAX(_xlfn.CHOOSECOLS(_xlfn._xlws.FILTER($I$4:$AT$335,$K$4:$K$335=AW215),35)),الفرضيات!$N$2:$O$11,2,0))-BA215),0)</f>
        <v>0</v>
      </c>
      <c r="CH215" s="158" cm="1">
        <f t="array" ref="CH215">IFERROR(MAX(0,MAX(BN215,BV215,CD215)*(1+VLOOKUP(MAX(_xlfn.CHOOSECOLS(_xlfn._xlws.FILTER($I$4:$AT$335,$K$4:$K$335=AW215),35)),الفرضيات!$N$2:$O$11,2,0))-BB215),0)</f>
        <v>0</v>
      </c>
    </row>
    <row r="216" spans="9:86" ht="24.75" thickBot="1" x14ac:dyDescent="0.3">
      <c r="I216" s="10"/>
      <c r="J216" s="10"/>
      <c r="K216" s="10"/>
      <c r="L216" s="10"/>
      <c r="M216" s="10"/>
      <c r="N216" s="10"/>
      <c r="O216" s="10"/>
      <c r="P216" s="10"/>
      <c r="Q216" s="10"/>
      <c r="R216" s="10"/>
      <c r="S216" s="10"/>
      <c r="T216" s="114"/>
      <c r="U216" s="114"/>
      <c r="V216" s="114"/>
      <c r="W216" s="10"/>
      <c r="X216" s="10"/>
      <c r="Y216" s="10"/>
      <c r="Z216" s="10"/>
      <c r="AA216" s="10"/>
      <c r="AB216" s="10"/>
      <c r="AC216" s="10"/>
      <c r="AD216" s="10"/>
      <c r="AE216" s="10"/>
      <c r="AF216" s="10"/>
      <c r="AG216" s="10"/>
      <c r="AH216" s="10"/>
      <c r="AI216" s="10"/>
      <c r="AJ216" s="10"/>
      <c r="AK216" s="10"/>
      <c r="AL216" s="10"/>
      <c r="AM216" s="10"/>
      <c r="AN216" s="10"/>
      <c r="AO216" s="10"/>
      <c r="AP216" s="10"/>
      <c r="AQ216" s="111" t="str">
        <f t="shared" si="51"/>
        <v/>
      </c>
      <c r="AR216" s="114" t="str">
        <f>IF(AQ216="","",(LOOKUP(SUM(N216:O216),الفرضيات!$R$2:$R$9, الفرضيات!$S$2:$S$9)))</f>
        <v/>
      </c>
      <c r="AS216" s="114" t="str">
        <f>IF(ISBLANK(L216),"",الفرضيات!$L$2)</f>
        <v/>
      </c>
      <c r="AT216" s="10"/>
      <c r="AU216" s="142"/>
      <c r="AV216" s="10"/>
      <c r="AW216" s="10"/>
      <c r="AX216" s="10"/>
      <c r="AY216" s="10"/>
      <c r="AZ216" s="10"/>
      <c r="BA216" s="10"/>
      <c r="BB216" s="10"/>
      <c r="BC216" s="10"/>
      <c r="BD216" s="10"/>
      <c r="BE216" s="10"/>
      <c r="BF216" s="144"/>
      <c r="BG216" s="158" t="str">
        <f>IF(ISBLANK(L216),"0",T216*(R216-AG216)/الفرضيات!$H$2*(1+AR216))</f>
        <v>0</v>
      </c>
      <c r="BH216" s="158" t="str">
        <f t="shared" si="52"/>
        <v>0</v>
      </c>
      <c r="BI216" s="158" t="str">
        <f t="shared" si="53"/>
        <v>0</v>
      </c>
      <c r="BJ216" s="158" t="str">
        <f t="shared" si="54"/>
        <v>0</v>
      </c>
      <c r="BK216" s="158" t="str">
        <f t="shared" si="55"/>
        <v>0</v>
      </c>
      <c r="BL216" s="158" t="str">
        <f t="shared" si="56"/>
        <v>0</v>
      </c>
      <c r="BM216" s="158" t="str" cm="1">
        <f t="array" ref="BM216">IF(ISBLANK(AW216),"0",_xlfn.CEILING.MATH(AX216/الفرضيات!$H$3*(1+MAX(_xlfn.CHOOSECOLS(_xlfn._xlws.FILTER($I$4:$AT$335,$K$4:$K$335=AW216),36)))))</f>
        <v>0</v>
      </c>
      <c r="BN216" s="158" t="str" cm="1">
        <f t="array" ref="BN216">IF(ISBLANK(AW216),"0",_xlfn.CEILING.MATH(AY216/الفرضيات!$H$4*(1+MAX(_xlfn.CHOOSECOLS(_xlfn._xlws.FILTER($I$4:$AT$335,$K$4:$K$335=AW216),36)))))</f>
        <v>0</v>
      </c>
      <c r="BO216" s="158" t="str">
        <f>IF(ISBLANK(L216),"0",IF(S216&lt;2,"0",(U216*(R216-AG216)/الفرضيات!$H$2*(1+AR216))))</f>
        <v>0</v>
      </c>
      <c r="BP216" s="158" t="str">
        <f t="shared" si="57"/>
        <v>0</v>
      </c>
      <c r="BQ216" s="158" t="str">
        <f t="shared" si="58"/>
        <v>0</v>
      </c>
      <c r="BR216" s="158" t="str">
        <f t="shared" si="59"/>
        <v>0</v>
      </c>
      <c r="BS216" s="158" t="str">
        <f t="shared" si="60"/>
        <v>0</v>
      </c>
      <c r="BT216" s="158" t="str">
        <f t="shared" si="61"/>
        <v>0</v>
      </c>
      <c r="BU216" s="158" t="str" cm="1">
        <f t="array" ref="BU216">IF(ISBLANK(AW216),"0",IF($AZ216&lt;2,"0",_xlfn.CEILING.MATH(AX216/الفرضيات!$H$3*(1+MAX(_xlfn.CHOOSECOLS(_xlfn._xlws.FILTER($I$4:$AT$335,$K$4:$K$335=AW216),36))))))</f>
        <v>0</v>
      </c>
      <c r="BV216" s="158" t="str" cm="1">
        <f t="array" ref="BV216">IF(ISBLANK(AW216),"0",IF($AZ216&lt;2,"0",_xlfn.CEILING.MATH(AY216/الفرضيات!$H$4*(1+MAX(_xlfn.CHOOSECOLS(_xlfn._xlws.FILTER($I$4:$AT$335,$K$4:$K$335=AW216),36))))))</f>
        <v>0</v>
      </c>
      <c r="BW216" s="158" t="str">
        <f>IF(ISBLANK(L216),"0",IF(S216&lt;3,"0",(V216*(R216-AG216)/الفرضيات!$H$2*(1+AR216))))</f>
        <v>0</v>
      </c>
      <c r="BX216" s="158" t="str">
        <f t="shared" si="62"/>
        <v>0</v>
      </c>
      <c r="BY216" s="158" t="str">
        <f t="shared" si="63"/>
        <v>0</v>
      </c>
      <c r="BZ216" s="158" t="str">
        <f t="shared" si="64"/>
        <v>0</v>
      </c>
      <c r="CA216" s="158" t="str">
        <f t="shared" si="65"/>
        <v>0</v>
      </c>
      <c r="CB216" s="158" t="str">
        <f t="shared" si="66"/>
        <v>0</v>
      </c>
      <c r="CC216" s="158" t="str" cm="1">
        <f t="array" ref="CC216">IF(ISBLANK(AW216),"0",IF($AZ216&lt;3,"0",_xlfn.CEILING.MATH(AX216/الفرضيات!$H$3*(1+MAX(_xlfn.CHOOSECOLS(_xlfn._xlws.FILTER($I$4:$AT$335,$K$4:$K$335=AW216),36))))))</f>
        <v>0</v>
      </c>
      <c r="CD216" s="158" t="str" cm="1">
        <f t="array" ref="CD216">IF(ISBLANK(AW216),"0",IF($AZ216&lt;3,"0",_xlfn.CEILING.MATH(AY216/الفرضيات!$H$4*(1+MAX(_xlfn.CHOOSECOLS(_xlfn._xlws.FILTER($I$4:$AT$335,$K$4:$K$335=AW216),36))))))</f>
        <v>0</v>
      </c>
      <c r="CE216" s="158">
        <f>IFERROR(MAX(0,((BG216+BO216+BW216)*(1+AS216+AR216)+(BH216+BI216+BJ216+BL216+BP216+BQ216+BR216+BT216+BX216+BY216+BZ216+CB216)*(1+AS216))*(1+ VLOOKUP(AQ216,الفرضيات!$N$1:$O$11,2,0))-AH216),0)</f>
        <v>0</v>
      </c>
      <c r="CF216" s="158">
        <f t="shared" si="67"/>
        <v>0</v>
      </c>
      <c r="CG216" s="158" cm="1">
        <f t="array" ref="CG216">IFERROR(MAX(0,MAX(BM216,BU216,CC216)*(1+VLOOKUP(MAX(_xlfn.CHOOSECOLS(_xlfn._xlws.FILTER($I$4:$AT$335,$K$4:$K$335=AW216),35)),الفرضيات!$N$2:$O$11,2,0))-BA216),0)</f>
        <v>0</v>
      </c>
      <c r="CH216" s="158" cm="1">
        <f t="array" ref="CH216">IFERROR(MAX(0,MAX(BN216,BV216,CD216)*(1+VLOOKUP(MAX(_xlfn.CHOOSECOLS(_xlfn._xlws.FILTER($I$4:$AT$335,$K$4:$K$335=AW216),35)),الفرضيات!$N$2:$O$11,2,0))-BB216),0)</f>
        <v>0</v>
      </c>
    </row>
    <row r="217" spans="9:86" ht="24.75" thickBot="1" x14ac:dyDescent="0.3">
      <c r="I217" s="10"/>
      <c r="J217" s="10"/>
      <c r="K217" s="10"/>
      <c r="L217" s="10"/>
      <c r="M217" s="10"/>
      <c r="N217" s="10"/>
      <c r="O217" s="10"/>
      <c r="P217" s="10"/>
      <c r="Q217" s="10"/>
      <c r="R217" s="10"/>
      <c r="S217" s="10"/>
      <c r="T217" s="114"/>
      <c r="U217" s="114"/>
      <c r="V217" s="114"/>
      <c r="W217" s="10"/>
      <c r="X217" s="10"/>
      <c r="Y217" s="10"/>
      <c r="Z217" s="10"/>
      <c r="AA217" s="10"/>
      <c r="AB217" s="10"/>
      <c r="AC217" s="10"/>
      <c r="AD217" s="10"/>
      <c r="AE217" s="10"/>
      <c r="AF217" s="10"/>
      <c r="AG217" s="10"/>
      <c r="AH217" s="10"/>
      <c r="AI217" s="10"/>
      <c r="AJ217" s="10"/>
      <c r="AK217" s="10"/>
      <c r="AL217" s="10"/>
      <c r="AM217" s="10"/>
      <c r="AN217" s="10"/>
      <c r="AO217" s="10"/>
      <c r="AP217" s="10"/>
      <c r="AQ217" s="111" t="str">
        <f t="shared" si="51"/>
        <v/>
      </c>
      <c r="AR217" s="114" t="str">
        <f>IF(AQ217="","",(LOOKUP(SUM(N217:O217),الفرضيات!$R$2:$R$9, الفرضيات!$S$2:$S$9)))</f>
        <v/>
      </c>
      <c r="AS217" s="114" t="str">
        <f>IF(ISBLANK(L217),"",الفرضيات!$L$2)</f>
        <v/>
      </c>
      <c r="AT217" s="10"/>
      <c r="AU217" s="142"/>
      <c r="AV217" s="10"/>
      <c r="AW217" s="10"/>
      <c r="AX217" s="10"/>
      <c r="AY217" s="10"/>
      <c r="AZ217" s="10"/>
      <c r="BA217" s="10"/>
      <c r="BB217" s="10"/>
      <c r="BC217" s="10"/>
      <c r="BD217" s="10"/>
      <c r="BE217" s="10"/>
      <c r="BF217" s="144"/>
      <c r="BG217" s="158" t="str">
        <f>IF(ISBLANK(L217),"0",T217*(R217-AG217)/الفرضيات!$H$2*(1+AR217))</f>
        <v>0</v>
      </c>
      <c r="BH217" s="158" t="str">
        <f t="shared" si="52"/>
        <v>0</v>
      </c>
      <c r="BI217" s="158" t="str">
        <f t="shared" si="53"/>
        <v>0</v>
      </c>
      <c r="BJ217" s="158" t="str">
        <f t="shared" si="54"/>
        <v>0</v>
      </c>
      <c r="BK217" s="158" t="str">
        <f t="shared" si="55"/>
        <v>0</v>
      </c>
      <c r="BL217" s="158" t="str">
        <f t="shared" si="56"/>
        <v>0</v>
      </c>
      <c r="BM217" s="158" t="str" cm="1">
        <f t="array" ref="BM217">IF(ISBLANK(AW217),"0",_xlfn.CEILING.MATH(AX217/الفرضيات!$H$3*(1+MAX(_xlfn.CHOOSECOLS(_xlfn._xlws.FILTER($I$4:$AT$335,$K$4:$K$335=AW217),36)))))</f>
        <v>0</v>
      </c>
      <c r="BN217" s="158" t="str" cm="1">
        <f t="array" ref="BN217">IF(ISBLANK(AW217),"0",_xlfn.CEILING.MATH(AY217/الفرضيات!$H$4*(1+MAX(_xlfn.CHOOSECOLS(_xlfn._xlws.FILTER($I$4:$AT$335,$K$4:$K$335=AW217),36)))))</f>
        <v>0</v>
      </c>
      <c r="BO217" s="158" t="str">
        <f>IF(ISBLANK(L217),"0",IF(S217&lt;2,"0",(U217*(R217-AG217)/الفرضيات!$H$2*(1+AR217))))</f>
        <v>0</v>
      </c>
      <c r="BP217" s="158" t="str">
        <f t="shared" si="57"/>
        <v>0</v>
      </c>
      <c r="BQ217" s="158" t="str">
        <f t="shared" si="58"/>
        <v>0</v>
      </c>
      <c r="BR217" s="158" t="str">
        <f t="shared" si="59"/>
        <v>0</v>
      </c>
      <c r="BS217" s="158" t="str">
        <f t="shared" si="60"/>
        <v>0</v>
      </c>
      <c r="BT217" s="158" t="str">
        <f t="shared" si="61"/>
        <v>0</v>
      </c>
      <c r="BU217" s="158" t="str" cm="1">
        <f t="array" ref="BU217">IF(ISBLANK(AW217),"0",IF($AZ217&lt;2,"0",_xlfn.CEILING.MATH(AX217/الفرضيات!$H$3*(1+MAX(_xlfn.CHOOSECOLS(_xlfn._xlws.FILTER($I$4:$AT$335,$K$4:$K$335=AW217),36))))))</f>
        <v>0</v>
      </c>
      <c r="BV217" s="158" t="str" cm="1">
        <f t="array" ref="BV217">IF(ISBLANK(AW217),"0",IF($AZ217&lt;2,"0",_xlfn.CEILING.MATH(AY217/الفرضيات!$H$4*(1+MAX(_xlfn.CHOOSECOLS(_xlfn._xlws.FILTER($I$4:$AT$335,$K$4:$K$335=AW217),36))))))</f>
        <v>0</v>
      </c>
      <c r="BW217" s="158" t="str">
        <f>IF(ISBLANK(L217),"0",IF(S217&lt;3,"0",(V217*(R217-AG217)/الفرضيات!$H$2*(1+AR217))))</f>
        <v>0</v>
      </c>
      <c r="BX217" s="158" t="str">
        <f t="shared" si="62"/>
        <v>0</v>
      </c>
      <c r="BY217" s="158" t="str">
        <f t="shared" si="63"/>
        <v>0</v>
      </c>
      <c r="BZ217" s="158" t="str">
        <f t="shared" si="64"/>
        <v>0</v>
      </c>
      <c r="CA217" s="158" t="str">
        <f t="shared" si="65"/>
        <v>0</v>
      </c>
      <c r="CB217" s="158" t="str">
        <f t="shared" si="66"/>
        <v>0</v>
      </c>
      <c r="CC217" s="158" t="str" cm="1">
        <f t="array" ref="CC217">IF(ISBLANK(AW217),"0",IF($AZ217&lt;3,"0",_xlfn.CEILING.MATH(AX217/الفرضيات!$H$3*(1+MAX(_xlfn.CHOOSECOLS(_xlfn._xlws.FILTER($I$4:$AT$335,$K$4:$K$335=AW217),36))))))</f>
        <v>0</v>
      </c>
      <c r="CD217" s="158" t="str" cm="1">
        <f t="array" ref="CD217">IF(ISBLANK(AW217),"0",IF($AZ217&lt;3,"0",_xlfn.CEILING.MATH(AY217/الفرضيات!$H$4*(1+MAX(_xlfn.CHOOSECOLS(_xlfn._xlws.FILTER($I$4:$AT$335,$K$4:$K$335=AW217),36))))))</f>
        <v>0</v>
      </c>
      <c r="CE217" s="158">
        <f>IFERROR(MAX(0,((BG217+BO217+BW217)*(1+AS217+AR217)+(BH217+BI217+BJ217+BL217+BP217+BQ217+BR217+BT217+BX217+BY217+BZ217+CB217)*(1+AS217))*(1+ VLOOKUP(AQ217,الفرضيات!$N$1:$O$11,2,0))-AH217),0)</f>
        <v>0</v>
      </c>
      <c r="CF217" s="158">
        <f t="shared" si="67"/>
        <v>0</v>
      </c>
      <c r="CG217" s="158" cm="1">
        <f t="array" ref="CG217">IFERROR(MAX(0,MAX(BM217,BU217,CC217)*(1+VLOOKUP(MAX(_xlfn.CHOOSECOLS(_xlfn._xlws.FILTER($I$4:$AT$335,$K$4:$K$335=AW217),35)),الفرضيات!$N$2:$O$11,2,0))-BA217),0)</f>
        <v>0</v>
      </c>
      <c r="CH217" s="158" cm="1">
        <f t="array" ref="CH217">IFERROR(MAX(0,MAX(BN217,BV217,CD217)*(1+VLOOKUP(MAX(_xlfn.CHOOSECOLS(_xlfn._xlws.FILTER($I$4:$AT$335,$K$4:$K$335=AW217),35)),الفرضيات!$N$2:$O$11,2,0))-BB217),0)</f>
        <v>0</v>
      </c>
    </row>
    <row r="218" spans="9:86" ht="24.75" thickBot="1" x14ac:dyDescent="0.3">
      <c r="I218" s="10"/>
      <c r="J218" s="10"/>
      <c r="K218" s="10"/>
      <c r="L218" s="10"/>
      <c r="M218" s="10"/>
      <c r="N218" s="10"/>
      <c r="O218" s="10"/>
      <c r="P218" s="10"/>
      <c r="Q218" s="10"/>
      <c r="R218" s="10"/>
      <c r="S218" s="10"/>
      <c r="T218" s="114"/>
      <c r="U218" s="114"/>
      <c r="V218" s="114"/>
      <c r="W218" s="10"/>
      <c r="X218" s="10"/>
      <c r="Y218" s="10"/>
      <c r="Z218" s="10"/>
      <c r="AA218" s="10"/>
      <c r="AB218" s="10"/>
      <c r="AC218" s="10"/>
      <c r="AD218" s="10"/>
      <c r="AE218" s="10"/>
      <c r="AF218" s="10"/>
      <c r="AG218" s="10"/>
      <c r="AH218" s="10"/>
      <c r="AI218" s="10"/>
      <c r="AJ218" s="10"/>
      <c r="AK218" s="10"/>
      <c r="AL218" s="10"/>
      <c r="AM218" s="10"/>
      <c r="AN218" s="10"/>
      <c r="AO218" s="10"/>
      <c r="AP218" s="10"/>
      <c r="AQ218" s="111" t="str">
        <f t="shared" si="51"/>
        <v/>
      </c>
      <c r="AR218" s="114" t="str">
        <f>IF(AQ218="","",(LOOKUP(SUM(N218:O218),الفرضيات!$R$2:$R$9, الفرضيات!$S$2:$S$9)))</f>
        <v/>
      </c>
      <c r="AS218" s="114" t="str">
        <f>IF(ISBLANK(L218),"",الفرضيات!$L$2)</f>
        <v/>
      </c>
      <c r="AT218" s="10"/>
      <c r="AU218" s="142"/>
      <c r="AV218" s="10"/>
      <c r="AW218" s="10"/>
      <c r="AX218" s="10"/>
      <c r="AY218" s="10"/>
      <c r="AZ218" s="10"/>
      <c r="BA218" s="10"/>
      <c r="BB218" s="10"/>
      <c r="BC218" s="10"/>
      <c r="BD218" s="10"/>
      <c r="BE218" s="10"/>
      <c r="BF218" s="144"/>
      <c r="BG218" s="158" t="str">
        <f>IF(ISBLANK(L218),"0",T218*(R218-AG218)/الفرضيات!$H$2*(1+AR218))</f>
        <v>0</v>
      </c>
      <c r="BH218" s="158" t="str">
        <f t="shared" si="52"/>
        <v>0</v>
      </c>
      <c r="BI218" s="158" t="str">
        <f t="shared" si="53"/>
        <v>0</v>
      </c>
      <c r="BJ218" s="158" t="str">
        <f t="shared" si="54"/>
        <v>0</v>
      </c>
      <c r="BK218" s="158" t="str">
        <f t="shared" si="55"/>
        <v>0</v>
      </c>
      <c r="BL218" s="158" t="str">
        <f t="shared" si="56"/>
        <v>0</v>
      </c>
      <c r="BM218" s="158" t="str" cm="1">
        <f t="array" ref="BM218">IF(ISBLANK(AW218),"0",_xlfn.CEILING.MATH(AX218/الفرضيات!$H$3*(1+MAX(_xlfn.CHOOSECOLS(_xlfn._xlws.FILTER($I$4:$AT$335,$K$4:$K$335=AW218),36)))))</f>
        <v>0</v>
      </c>
      <c r="BN218" s="158" t="str" cm="1">
        <f t="array" ref="BN218">IF(ISBLANK(AW218),"0",_xlfn.CEILING.MATH(AY218/الفرضيات!$H$4*(1+MAX(_xlfn.CHOOSECOLS(_xlfn._xlws.FILTER($I$4:$AT$335,$K$4:$K$335=AW218),36)))))</f>
        <v>0</v>
      </c>
      <c r="BO218" s="158" t="str">
        <f>IF(ISBLANK(L218),"0",IF(S218&lt;2,"0",(U218*(R218-AG218)/الفرضيات!$H$2*(1+AR218))))</f>
        <v>0</v>
      </c>
      <c r="BP218" s="158" t="str">
        <f t="shared" si="57"/>
        <v>0</v>
      </c>
      <c r="BQ218" s="158" t="str">
        <f t="shared" si="58"/>
        <v>0</v>
      </c>
      <c r="BR218" s="158" t="str">
        <f t="shared" si="59"/>
        <v>0</v>
      </c>
      <c r="BS218" s="158" t="str">
        <f t="shared" si="60"/>
        <v>0</v>
      </c>
      <c r="BT218" s="158" t="str">
        <f t="shared" si="61"/>
        <v>0</v>
      </c>
      <c r="BU218" s="158" t="str" cm="1">
        <f t="array" ref="BU218">IF(ISBLANK(AW218),"0",IF($AZ218&lt;2,"0",_xlfn.CEILING.MATH(AX218/الفرضيات!$H$3*(1+MAX(_xlfn.CHOOSECOLS(_xlfn._xlws.FILTER($I$4:$AT$335,$K$4:$K$335=AW218),36))))))</f>
        <v>0</v>
      </c>
      <c r="BV218" s="158" t="str" cm="1">
        <f t="array" ref="BV218">IF(ISBLANK(AW218),"0",IF($AZ218&lt;2,"0",_xlfn.CEILING.MATH(AY218/الفرضيات!$H$4*(1+MAX(_xlfn.CHOOSECOLS(_xlfn._xlws.FILTER($I$4:$AT$335,$K$4:$K$335=AW218),36))))))</f>
        <v>0</v>
      </c>
      <c r="BW218" s="158" t="str">
        <f>IF(ISBLANK(L218),"0",IF(S218&lt;3,"0",(V218*(R218-AG218)/الفرضيات!$H$2*(1+AR218))))</f>
        <v>0</v>
      </c>
      <c r="BX218" s="158" t="str">
        <f t="shared" si="62"/>
        <v>0</v>
      </c>
      <c r="BY218" s="158" t="str">
        <f t="shared" si="63"/>
        <v>0</v>
      </c>
      <c r="BZ218" s="158" t="str">
        <f t="shared" si="64"/>
        <v>0</v>
      </c>
      <c r="CA218" s="158" t="str">
        <f t="shared" si="65"/>
        <v>0</v>
      </c>
      <c r="CB218" s="158" t="str">
        <f t="shared" si="66"/>
        <v>0</v>
      </c>
      <c r="CC218" s="158" t="str" cm="1">
        <f t="array" ref="CC218">IF(ISBLANK(AW218),"0",IF($AZ218&lt;3,"0",_xlfn.CEILING.MATH(AX218/الفرضيات!$H$3*(1+MAX(_xlfn.CHOOSECOLS(_xlfn._xlws.FILTER($I$4:$AT$335,$K$4:$K$335=AW218),36))))))</f>
        <v>0</v>
      </c>
      <c r="CD218" s="158" t="str" cm="1">
        <f t="array" ref="CD218">IF(ISBLANK(AW218),"0",IF($AZ218&lt;3,"0",_xlfn.CEILING.MATH(AY218/الفرضيات!$H$4*(1+MAX(_xlfn.CHOOSECOLS(_xlfn._xlws.FILTER($I$4:$AT$335,$K$4:$K$335=AW218),36))))))</f>
        <v>0</v>
      </c>
      <c r="CE218" s="158">
        <f>IFERROR(MAX(0,((BG218+BO218+BW218)*(1+AS218+AR218)+(BH218+BI218+BJ218+BL218+BP218+BQ218+BR218+BT218+BX218+BY218+BZ218+CB218)*(1+AS218))*(1+ VLOOKUP(AQ218,الفرضيات!$N$1:$O$11,2,0))-AH218),0)</f>
        <v>0</v>
      </c>
      <c r="CF218" s="158">
        <f t="shared" si="67"/>
        <v>0</v>
      </c>
      <c r="CG218" s="158" cm="1">
        <f t="array" ref="CG218">IFERROR(MAX(0,MAX(BM218,BU218,CC218)*(1+VLOOKUP(MAX(_xlfn.CHOOSECOLS(_xlfn._xlws.FILTER($I$4:$AT$335,$K$4:$K$335=AW218),35)),الفرضيات!$N$2:$O$11,2,0))-BA218),0)</f>
        <v>0</v>
      </c>
      <c r="CH218" s="158" cm="1">
        <f t="array" ref="CH218">IFERROR(MAX(0,MAX(BN218,BV218,CD218)*(1+VLOOKUP(MAX(_xlfn.CHOOSECOLS(_xlfn._xlws.FILTER($I$4:$AT$335,$K$4:$K$335=AW218),35)),الفرضيات!$N$2:$O$11,2,0))-BB218),0)</f>
        <v>0</v>
      </c>
    </row>
    <row r="219" spans="9:86" ht="24.75" thickBot="1" x14ac:dyDescent="0.3">
      <c r="I219" s="10"/>
      <c r="J219" s="10"/>
      <c r="K219" s="10"/>
      <c r="L219" s="10"/>
      <c r="M219" s="10"/>
      <c r="N219" s="10"/>
      <c r="O219" s="10"/>
      <c r="P219" s="10"/>
      <c r="Q219" s="10"/>
      <c r="R219" s="10"/>
      <c r="S219" s="10"/>
      <c r="T219" s="114"/>
      <c r="U219" s="114"/>
      <c r="V219" s="114"/>
      <c r="W219" s="10"/>
      <c r="X219" s="10"/>
      <c r="Y219" s="10"/>
      <c r="Z219" s="10"/>
      <c r="AA219" s="10"/>
      <c r="AB219" s="10"/>
      <c r="AC219" s="10"/>
      <c r="AD219" s="10"/>
      <c r="AE219" s="10"/>
      <c r="AF219" s="10"/>
      <c r="AG219" s="10"/>
      <c r="AH219" s="10"/>
      <c r="AI219" s="10"/>
      <c r="AJ219" s="10"/>
      <c r="AK219" s="10"/>
      <c r="AL219" s="10"/>
      <c r="AM219" s="10"/>
      <c r="AN219" s="10"/>
      <c r="AO219" s="10"/>
      <c r="AP219" s="10"/>
      <c r="AQ219" s="111" t="str">
        <f t="shared" si="51"/>
        <v/>
      </c>
      <c r="AR219" s="114" t="str">
        <f>IF(AQ219="","",(LOOKUP(SUM(N219:O219),الفرضيات!$R$2:$R$9, الفرضيات!$S$2:$S$9)))</f>
        <v/>
      </c>
      <c r="AS219" s="114" t="str">
        <f>IF(ISBLANK(L219),"",الفرضيات!$L$2)</f>
        <v/>
      </c>
      <c r="AT219" s="10"/>
      <c r="AU219" s="142"/>
      <c r="AV219" s="10"/>
      <c r="AW219" s="10"/>
      <c r="AX219" s="10"/>
      <c r="AY219" s="10"/>
      <c r="AZ219" s="10"/>
      <c r="BA219" s="10"/>
      <c r="BB219" s="10"/>
      <c r="BC219" s="10"/>
      <c r="BD219" s="10"/>
      <c r="BE219" s="10"/>
      <c r="BF219" s="144"/>
      <c r="BG219" s="158" t="str">
        <f>IF(ISBLANK(L219),"0",T219*(R219-AG219)/الفرضيات!$H$2*(1+AR219))</f>
        <v>0</v>
      </c>
      <c r="BH219" s="158" t="str">
        <f t="shared" si="52"/>
        <v>0</v>
      </c>
      <c r="BI219" s="158" t="str">
        <f t="shared" si="53"/>
        <v>0</v>
      </c>
      <c r="BJ219" s="158" t="str">
        <f t="shared" si="54"/>
        <v>0</v>
      </c>
      <c r="BK219" s="158" t="str">
        <f t="shared" si="55"/>
        <v>0</v>
      </c>
      <c r="BL219" s="158" t="str">
        <f t="shared" si="56"/>
        <v>0</v>
      </c>
      <c r="BM219" s="158" t="str" cm="1">
        <f t="array" ref="BM219">IF(ISBLANK(AW219),"0",_xlfn.CEILING.MATH(AX219/الفرضيات!$H$3*(1+MAX(_xlfn.CHOOSECOLS(_xlfn._xlws.FILTER($I$4:$AT$335,$K$4:$K$335=AW219),36)))))</f>
        <v>0</v>
      </c>
      <c r="BN219" s="158" t="str" cm="1">
        <f t="array" ref="BN219">IF(ISBLANK(AW219),"0",_xlfn.CEILING.MATH(AY219/الفرضيات!$H$4*(1+MAX(_xlfn.CHOOSECOLS(_xlfn._xlws.FILTER($I$4:$AT$335,$K$4:$K$335=AW219),36)))))</f>
        <v>0</v>
      </c>
      <c r="BO219" s="158" t="str">
        <f>IF(ISBLANK(L219),"0",IF(S219&lt;2,"0",(U219*(R219-AG219)/الفرضيات!$H$2*(1+AR219))))</f>
        <v>0</v>
      </c>
      <c r="BP219" s="158" t="str">
        <f t="shared" si="57"/>
        <v>0</v>
      </c>
      <c r="BQ219" s="158" t="str">
        <f t="shared" si="58"/>
        <v>0</v>
      </c>
      <c r="BR219" s="158" t="str">
        <f t="shared" si="59"/>
        <v>0</v>
      </c>
      <c r="BS219" s="158" t="str">
        <f t="shared" si="60"/>
        <v>0</v>
      </c>
      <c r="BT219" s="158" t="str">
        <f t="shared" si="61"/>
        <v>0</v>
      </c>
      <c r="BU219" s="158" t="str" cm="1">
        <f t="array" ref="BU219">IF(ISBLANK(AW219),"0",IF($AZ219&lt;2,"0",_xlfn.CEILING.MATH(AX219/الفرضيات!$H$3*(1+MAX(_xlfn.CHOOSECOLS(_xlfn._xlws.FILTER($I$4:$AT$335,$K$4:$K$335=AW219),36))))))</f>
        <v>0</v>
      </c>
      <c r="BV219" s="158" t="str" cm="1">
        <f t="array" ref="BV219">IF(ISBLANK(AW219),"0",IF($AZ219&lt;2,"0",_xlfn.CEILING.MATH(AY219/الفرضيات!$H$4*(1+MAX(_xlfn.CHOOSECOLS(_xlfn._xlws.FILTER($I$4:$AT$335,$K$4:$K$335=AW219),36))))))</f>
        <v>0</v>
      </c>
      <c r="BW219" s="158" t="str">
        <f>IF(ISBLANK(L219),"0",IF(S219&lt;3,"0",(V219*(R219-AG219)/الفرضيات!$H$2*(1+AR219))))</f>
        <v>0</v>
      </c>
      <c r="BX219" s="158" t="str">
        <f t="shared" si="62"/>
        <v>0</v>
      </c>
      <c r="BY219" s="158" t="str">
        <f t="shared" si="63"/>
        <v>0</v>
      </c>
      <c r="BZ219" s="158" t="str">
        <f t="shared" si="64"/>
        <v>0</v>
      </c>
      <c r="CA219" s="158" t="str">
        <f t="shared" si="65"/>
        <v>0</v>
      </c>
      <c r="CB219" s="158" t="str">
        <f t="shared" si="66"/>
        <v>0</v>
      </c>
      <c r="CC219" s="158" t="str" cm="1">
        <f t="array" ref="CC219">IF(ISBLANK(AW219),"0",IF($AZ219&lt;3,"0",_xlfn.CEILING.MATH(AX219/الفرضيات!$H$3*(1+MAX(_xlfn.CHOOSECOLS(_xlfn._xlws.FILTER($I$4:$AT$335,$K$4:$K$335=AW219),36))))))</f>
        <v>0</v>
      </c>
      <c r="CD219" s="158" t="str" cm="1">
        <f t="array" ref="CD219">IF(ISBLANK(AW219),"0",IF($AZ219&lt;3,"0",_xlfn.CEILING.MATH(AY219/الفرضيات!$H$4*(1+MAX(_xlfn.CHOOSECOLS(_xlfn._xlws.FILTER($I$4:$AT$335,$K$4:$K$335=AW219),36))))))</f>
        <v>0</v>
      </c>
      <c r="CE219" s="158">
        <f>IFERROR(MAX(0,((BG219+BO219+BW219)*(1+AS219+AR219)+(BH219+BI219+BJ219+BL219+BP219+BQ219+BR219+BT219+BX219+BY219+BZ219+CB219)*(1+AS219))*(1+ VLOOKUP(AQ219,الفرضيات!$N$1:$O$11,2,0))-AH219),0)</f>
        <v>0</v>
      </c>
      <c r="CF219" s="158">
        <f t="shared" si="67"/>
        <v>0</v>
      </c>
      <c r="CG219" s="158" cm="1">
        <f t="array" ref="CG219">IFERROR(MAX(0,MAX(BM219,BU219,CC219)*(1+VLOOKUP(MAX(_xlfn.CHOOSECOLS(_xlfn._xlws.FILTER($I$4:$AT$335,$K$4:$K$335=AW219),35)),الفرضيات!$N$2:$O$11,2,0))-BA219),0)</f>
        <v>0</v>
      </c>
      <c r="CH219" s="158" cm="1">
        <f t="array" ref="CH219">IFERROR(MAX(0,MAX(BN219,BV219,CD219)*(1+VLOOKUP(MAX(_xlfn.CHOOSECOLS(_xlfn._xlws.FILTER($I$4:$AT$335,$K$4:$K$335=AW219),35)),الفرضيات!$N$2:$O$11,2,0))-BB219),0)</f>
        <v>0</v>
      </c>
    </row>
    <row r="220" spans="9:86" ht="24.75" thickBot="1" x14ac:dyDescent="0.3">
      <c r="I220" s="10"/>
      <c r="J220" s="10"/>
      <c r="K220" s="10"/>
      <c r="L220" s="10"/>
      <c r="M220" s="10"/>
      <c r="N220" s="10"/>
      <c r="O220" s="10"/>
      <c r="P220" s="10"/>
      <c r="Q220" s="10"/>
      <c r="R220" s="10"/>
      <c r="S220" s="10"/>
      <c r="T220" s="114"/>
      <c r="U220" s="114"/>
      <c r="V220" s="114"/>
      <c r="W220" s="10"/>
      <c r="X220" s="10"/>
      <c r="Y220" s="10"/>
      <c r="Z220" s="10"/>
      <c r="AA220" s="10"/>
      <c r="AB220" s="10"/>
      <c r="AC220" s="10"/>
      <c r="AD220" s="10"/>
      <c r="AE220" s="10"/>
      <c r="AF220" s="10"/>
      <c r="AG220" s="10"/>
      <c r="AH220" s="10"/>
      <c r="AI220" s="10"/>
      <c r="AJ220" s="10"/>
      <c r="AK220" s="10"/>
      <c r="AL220" s="10"/>
      <c r="AM220" s="10"/>
      <c r="AN220" s="10"/>
      <c r="AO220" s="10"/>
      <c r="AP220" s="10"/>
      <c r="AQ220" s="111" t="str">
        <f t="shared" si="51"/>
        <v/>
      </c>
      <c r="AR220" s="114" t="str">
        <f>IF(AQ220="","",(LOOKUP(SUM(N220:O220),الفرضيات!$R$2:$R$9, الفرضيات!$S$2:$S$9)))</f>
        <v/>
      </c>
      <c r="AS220" s="114" t="str">
        <f>IF(ISBLANK(L220),"",الفرضيات!$L$2)</f>
        <v/>
      </c>
      <c r="AT220" s="10"/>
      <c r="AU220" s="142"/>
      <c r="AV220" s="10"/>
      <c r="AW220" s="10"/>
      <c r="AX220" s="10"/>
      <c r="AY220" s="10"/>
      <c r="AZ220" s="10"/>
      <c r="BA220" s="10"/>
      <c r="BB220" s="10"/>
      <c r="BC220" s="10"/>
      <c r="BD220" s="10"/>
      <c r="BE220" s="10"/>
      <c r="BF220" s="144"/>
      <c r="BG220" s="158" t="str">
        <f>IF(ISBLANK(L220),"0",T220*(R220-AG220)/الفرضيات!$H$2*(1+AR220))</f>
        <v>0</v>
      </c>
      <c r="BH220" s="158" t="str">
        <f t="shared" si="52"/>
        <v>0</v>
      </c>
      <c r="BI220" s="158" t="str">
        <f t="shared" si="53"/>
        <v>0</v>
      </c>
      <c r="BJ220" s="158" t="str">
        <f t="shared" si="54"/>
        <v>0</v>
      </c>
      <c r="BK220" s="158" t="str">
        <f t="shared" si="55"/>
        <v>0</v>
      </c>
      <c r="BL220" s="158" t="str">
        <f t="shared" si="56"/>
        <v>0</v>
      </c>
      <c r="BM220" s="158" t="str" cm="1">
        <f t="array" ref="BM220">IF(ISBLANK(AW220),"0",_xlfn.CEILING.MATH(AX220/الفرضيات!$H$3*(1+MAX(_xlfn.CHOOSECOLS(_xlfn._xlws.FILTER($I$4:$AT$335,$K$4:$K$335=AW220),36)))))</f>
        <v>0</v>
      </c>
      <c r="BN220" s="158" t="str" cm="1">
        <f t="array" ref="BN220">IF(ISBLANK(AW220),"0",_xlfn.CEILING.MATH(AY220/الفرضيات!$H$4*(1+MAX(_xlfn.CHOOSECOLS(_xlfn._xlws.FILTER($I$4:$AT$335,$K$4:$K$335=AW220),36)))))</f>
        <v>0</v>
      </c>
      <c r="BO220" s="158" t="str">
        <f>IF(ISBLANK(L220),"0",IF(S220&lt;2,"0",(U220*(R220-AG220)/الفرضيات!$H$2*(1+AR220))))</f>
        <v>0</v>
      </c>
      <c r="BP220" s="158" t="str">
        <f t="shared" si="57"/>
        <v>0</v>
      </c>
      <c r="BQ220" s="158" t="str">
        <f t="shared" si="58"/>
        <v>0</v>
      </c>
      <c r="BR220" s="158" t="str">
        <f t="shared" si="59"/>
        <v>0</v>
      </c>
      <c r="BS220" s="158" t="str">
        <f t="shared" si="60"/>
        <v>0</v>
      </c>
      <c r="BT220" s="158" t="str">
        <f t="shared" si="61"/>
        <v>0</v>
      </c>
      <c r="BU220" s="158" t="str" cm="1">
        <f t="array" ref="BU220">IF(ISBLANK(AW220),"0",IF($AZ220&lt;2,"0",_xlfn.CEILING.MATH(AX220/الفرضيات!$H$3*(1+MAX(_xlfn.CHOOSECOLS(_xlfn._xlws.FILTER($I$4:$AT$335,$K$4:$K$335=AW220),36))))))</f>
        <v>0</v>
      </c>
      <c r="BV220" s="158" t="str" cm="1">
        <f t="array" ref="BV220">IF(ISBLANK(AW220),"0",IF($AZ220&lt;2,"0",_xlfn.CEILING.MATH(AY220/الفرضيات!$H$4*(1+MAX(_xlfn.CHOOSECOLS(_xlfn._xlws.FILTER($I$4:$AT$335,$K$4:$K$335=AW220),36))))))</f>
        <v>0</v>
      </c>
      <c r="BW220" s="158" t="str">
        <f>IF(ISBLANK(L220),"0",IF(S220&lt;3,"0",(V220*(R220-AG220)/الفرضيات!$H$2*(1+AR220))))</f>
        <v>0</v>
      </c>
      <c r="BX220" s="158" t="str">
        <f t="shared" si="62"/>
        <v>0</v>
      </c>
      <c r="BY220" s="158" t="str">
        <f t="shared" si="63"/>
        <v>0</v>
      </c>
      <c r="BZ220" s="158" t="str">
        <f t="shared" si="64"/>
        <v>0</v>
      </c>
      <c r="CA220" s="158" t="str">
        <f t="shared" si="65"/>
        <v>0</v>
      </c>
      <c r="CB220" s="158" t="str">
        <f t="shared" si="66"/>
        <v>0</v>
      </c>
      <c r="CC220" s="158" t="str" cm="1">
        <f t="array" ref="CC220">IF(ISBLANK(AW220),"0",IF($AZ220&lt;3,"0",_xlfn.CEILING.MATH(AX220/الفرضيات!$H$3*(1+MAX(_xlfn.CHOOSECOLS(_xlfn._xlws.FILTER($I$4:$AT$335,$K$4:$K$335=AW220),36))))))</f>
        <v>0</v>
      </c>
      <c r="CD220" s="158" t="str" cm="1">
        <f t="array" ref="CD220">IF(ISBLANK(AW220),"0",IF($AZ220&lt;3,"0",_xlfn.CEILING.MATH(AY220/الفرضيات!$H$4*(1+MAX(_xlfn.CHOOSECOLS(_xlfn._xlws.FILTER($I$4:$AT$335,$K$4:$K$335=AW220),36))))))</f>
        <v>0</v>
      </c>
      <c r="CE220" s="158">
        <f>IFERROR(MAX(0,((BG220+BO220+BW220)*(1+AS220+AR220)+(BH220+BI220+BJ220+BL220+BP220+BQ220+BR220+BT220+BX220+BY220+BZ220+CB220)*(1+AS220))*(1+ VLOOKUP(AQ220,الفرضيات!$N$1:$O$11,2,0))-AH220),0)</f>
        <v>0</v>
      </c>
      <c r="CF220" s="158">
        <f t="shared" si="67"/>
        <v>0</v>
      </c>
      <c r="CG220" s="158" cm="1">
        <f t="array" ref="CG220">IFERROR(MAX(0,MAX(BM220,BU220,CC220)*(1+VLOOKUP(MAX(_xlfn.CHOOSECOLS(_xlfn._xlws.FILTER($I$4:$AT$335,$K$4:$K$335=AW220),35)),الفرضيات!$N$2:$O$11,2,0))-BA220),0)</f>
        <v>0</v>
      </c>
      <c r="CH220" s="158" cm="1">
        <f t="array" ref="CH220">IFERROR(MAX(0,MAX(BN220,BV220,CD220)*(1+VLOOKUP(MAX(_xlfn.CHOOSECOLS(_xlfn._xlws.FILTER($I$4:$AT$335,$K$4:$K$335=AW220),35)),الفرضيات!$N$2:$O$11,2,0))-BB220),0)</f>
        <v>0</v>
      </c>
    </row>
    <row r="221" spans="9:86" ht="24.75" thickBot="1" x14ac:dyDescent="0.3">
      <c r="I221" s="10"/>
      <c r="J221" s="10"/>
      <c r="K221" s="10"/>
      <c r="L221" s="10"/>
      <c r="M221" s="10"/>
      <c r="N221" s="10"/>
      <c r="O221" s="10"/>
      <c r="P221" s="10"/>
      <c r="Q221" s="10"/>
      <c r="R221" s="10"/>
      <c r="S221" s="10"/>
      <c r="T221" s="114"/>
      <c r="U221" s="114"/>
      <c r="V221" s="114"/>
      <c r="W221" s="10"/>
      <c r="X221" s="10"/>
      <c r="Y221" s="10"/>
      <c r="Z221" s="10"/>
      <c r="AA221" s="10"/>
      <c r="AB221" s="10"/>
      <c r="AC221" s="10"/>
      <c r="AD221" s="10"/>
      <c r="AE221" s="10"/>
      <c r="AF221" s="10"/>
      <c r="AG221" s="10"/>
      <c r="AH221" s="10"/>
      <c r="AI221" s="10"/>
      <c r="AJ221" s="10"/>
      <c r="AK221" s="10"/>
      <c r="AL221" s="10"/>
      <c r="AM221" s="10"/>
      <c r="AN221" s="10"/>
      <c r="AO221" s="10"/>
      <c r="AP221" s="10"/>
      <c r="AQ221" s="111" t="str">
        <f t="shared" si="51"/>
        <v/>
      </c>
      <c r="AR221" s="114" t="str">
        <f>IF(AQ221="","",(LOOKUP(SUM(N221:O221),الفرضيات!$R$2:$R$9, الفرضيات!$S$2:$S$9)))</f>
        <v/>
      </c>
      <c r="AS221" s="114" t="str">
        <f>IF(ISBLANK(L221),"",الفرضيات!$L$2)</f>
        <v/>
      </c>
      <c r="AT221" s="10"/>
      <c r="AU221" s="142"/>
      <c r="AV221" s="10"/>
      <c r="AW221" s="10"/>
      <c r="AX221" s="10"/>
      <c r="AY221" s="10"/>
      <c r="AZ221" s="10"/>
      <c r="BA221" s="10"/>
      <c r="BB221" s="10"/>
      <c r="BC221" s="10"/>
      <c r="BD221" s="10"/>
      <c r="BE221" s="10"/>
      <c r="BF221" s="144"/>
      <c r="BG221" s="158" t="str">
        <f>IF(ISBLANK(L221),"0",T221*(R221-AG221)/الفرضيات!$H$2*(1+AR221))</f>
        <v>0</v>
      </c>
      <c r="BH221" s="158" t="str">
        <f t="shared" si="52"/>
        <v>0</v>
      </c>
      <c r="BI221" s="158" t="str">
        <f t="shared" si="53"/>
        <v>0</v>
      </c>
      <c r="BJ221" s="158" t="str">
        <f t="shared" si="54"/>
        <v>0</v>
      </c>
      <c r="BK221" s="158" t="str">
        <f t="shared" si="55"/>
        <v>0</v>
      </c>
      <c r="BL221" s="158" t="str">
        <f t="shared" si="56"/>
        <v>0</v>
      </c>
      <c r="BM221" s="158" t="str" cm="1">
        <f t="array" ref="BM221">IF(ISBLANK(AW221),"0",_xlfn.CEILING.MATH(AX221/الفرضيات!$H$3*(1+MAX(_xlfn.CHOOSECOLS(_xlfn._xlws.FILTER($I$4:$AT$335,$K$4:$K$335=AW221),36)))))</f>
        <v>0</v>
      </c>
      <c r="BN221" s="158" t="str" cm="1">
        <f t="array" ref="BN221">IF(ISBLANK(AW221),"0",_xlfn.CEILING.MATH(AY221/الفرضيات!$H$4*(1+MAX(_xlfn.CHOOSECOLS(_xlfn._xlws.FILTER($I$4:$AT$335,$K$4:$K$335=AW221),36)))))</f>
        <v>0</v>
      </c>
      <c r="BO221" s="158" t="str">
        <f>IF(ISBLANK(L221),"0",IF(S221&lt;2,"0",(U221*(R221-AG221)/الفرضيات!$H$2*(1+AR221))))</f>
        <v>0</v>
      </c>
      <c r="BP221" s="158" t="str">
        <f t="shared" si="57"/>
        <v>0</v>
      </c>
      <c r="BQ221" s="158" t="str">
        <f t="shared" si="58"/>
        <v>0</v>
      </c>
      <c r="BR221" s="158" t="str">
        <f t="shared" si="59"/>
        <v>0</v>
      </c>
      <c r="BS221" s="158" t="str">
        <f t="shared" si="60"/>
        <v>0</v>
      </c>
      <c r="BT221" s="158" t="str">
        <f t="shared" si="61"/>
        <v>0</v>
      </c>
      <c r="BU221" s="158" t="str" cm="1">
        <f t="array" ref="BU221">IF(ISBLANK(AW221),"0",IF($AZ221&lt;2,"0",_xlfn.CEILING.MATH(AX221/الفرضيات!$H$3*(1+MAX(_xlfn.CHOOSECOLS(_xlfn._xlws.FILTER($I$4:$AT$335,$K$4:$K$335=AW221),36))))))</f>
        <v>0</v>
      </c>
      <c r="BV221" s="158" t="str" cm="1">
        <f t="array" ref="BV221">IF(ISBLANK(AW221),"0",IF($AZ221&lt;2,"0",_xlfn.CEILING.MATH(AY221/الفرضيات!$H$4*(1+MAX(_xlfn.CHOOSECOLS(_xlfn._xlws.FILTER($I$4:$AT$335,$K$4:$K$335=AW221),36))))))</f>
        <v>0</v>
      </c>
      <c r="BW221" s="158" t="str">
        <f>IF(ISBLANK(L221),"0",IF(S221&lt;3,"0",(V221*(R221-AG221)/الفرضيات!$H$2*(1+AR221))))</f>
        <v>0</v>
      </c>
      <c r="BX221" s="158" t="str">
        <f t="shared" si="62"/>
        <v>0</v>
      </c>
      <c r="BY221" s="158" t="str">
        <f t="shared" si="63"/>
        <v>0</v>
      </c>
      <c r="BZ221" s="158" t="str">
        <f t="shared" si="64"/>
        <v>0</v>
      </c>
      <c r="CA221" s="158" t="str">
        <f t="shared" si="65"/>
        <v>0</v>
      </c>
      <c r="CB221" s="158" t="str">
        <f t="shared" si="66"/>
        <v>0</v>
      </c>
      <c r="CC221" s="158" t="str" cm="1">
        <f t="array" ref="CC221">IF(ISBLANK(AW221),"0",IF($AZ221&lt;3,"0",_xlfn.CEILING.MATH(AX221/الفرضيات!$H$3*(1+MAX(_xlfn.CHOOSECOLS(_xlfn._xlws.FILTER($I$4:$AT$335,$K$4:$K$335=AW221),36))))))</f>
        <v>0</v>
      </c>
      <c r="CD221" s="158" t="str" cm="1">
        <f t="array" ref="CD221">IF(ISBLANK(AW221),"0",IF($AZ221&lt;3,"0",_xlfn.CEILING.MATH(AY221/الفرضيات!$H$4*(1+MAX(_xlfn.CHOOSECOLS(_xlfn._xlws.FILTER($I$4:$AT$335,$K$4:$K$335=AW221),36))))))</f>
        <v>0</v>
      </c>
      <c r="CE221" s="158">
        <f>IFERROR(MAX(0,((BG221+BO221+BW221)*(1+AS221+AR221)+(BH221+BI221+BJ221+BL221+BP221+BQ221+BR221+BT221+BX221+BY221+BZ221+CB221)*(1+AS221))*(1+ VLOOKUP(AQ221,الفرضيات!$N$1:$O$11,2,0))-AH221),0)</f>
        <v>0</v>
      </c>
      <c r="CF221" s="158">
        <f t="shared" si="67"/>
        <v>0</v>
      </c>
      <c r="CG221" s="158" cm="1">
        <f t="array" ref="CG221">IFERROR(MAX(0,MAX(BM221,BU221,CC221)*(1+VLOOKUP(MAX(_xlfn.CHOOSECOLS(_xlfn._xlws.FILTER($I$4:$AT$335,$K$4:$K$335=AW221),35)),الفرضيات!$N$2:$O$11,2,0))-BA221),0)</f>
        <v>0</v>
      </c>
      <c r="CH221" s="158" cm="1">
        <f t="array" ref="CH221">IFERROR(MAX(0,MAX(BN221,BV221,CD221)*(1+VLOOKUP(MAX(_xlfn.CHOOSECOLS(_xlfn._xlws.FILTER($I$4:$AT$335,$K$4:$K$335=AW221),35)),الفرضيات!$N$2:$O$11,2,0))-BB221),0)</f>
        <v>0</v>
      </c>
    </row>
    <row r="222" spans="9:86" ht="24.75" thickBot="1" x14ac:dyDescent="0.3">
      <c r="I222" s="10"/>
      <c r="J222" s="10"/>
      <c r="K222" s="10"/>
      <c r="L222" s="10"/>
      <c r="M222" s="10"/>
      <c r="N222" s="10"/>
      <c r="O222" s="10"/>
      <c r="P222" s="10"/>
      <c r="Q222" s="10"/>
      <c r="R222" s="10"/>
      <c r="S222" s="10"/>
      <c r="T222" s="114"/>
      <c r="U222" s="114"/>
      <c r="V222" s="114"/>
      <c r="W222" s="10"/>
      <c r="X222" s="10"/>
      <c r="Y222" s="10"/>
      <c r="Z222" s="10"/>
      <c r="AA222" s="10"/>
      <c r="AB222" s="10"/>
      <c r="AC222" s="10"/>
      <c r="AD222" s="10"/>
      <c r="AE222" s="10"/>
      <c r="AF222" s="10"/>
      <c r="AG222" s="10"/>
      <c r="AH222" s="10"/>
      <c r="AI222" s="10"/>
      <c r="AJ222" s="10"/>
      <c r="AK222" s="10"/>
      <c r="AL222" s="10"/>
      <c r="AM222" s="10"/>
      <c r="AN222" s="10"/>
      <c r="AO222" s="10"/>
      <c r="AP222" s="10"/>
      <c r="AQ222" s="111" t="str">
        <f t="shared" si="51"/>
        <v/>
      </c>
      <c r="AR222" s="114" t="str">
        <f>IF(AQ222="","",(LOOKUP(SUM(N222:O222),الفرضيات!$R$2:$R$9, الفرضيات!$S$2:$S$9)))</f>
        <v/>
      </c>
      <c r="AS222" s="114" t="str">
        <f>IF(ISBLANK(L222),"",الفرضيات!$L$2)</f>
        <v/>
      </c>
      <c r="AT222" s="10"/>
      <c r="AU222" s="142"/>
      <c r="AV222" s="10"/>
      <c r="AW222" s="10"/>
      <c r="AX222" s="10"/>
      <c r="AY222" s="10"/>
      <c r="AZ222" s="10"/>
      <c r="BA222" s="10"/>
      <c r="BB222" s="10"/>
      <c r="BC222" s="10"/>
      <c r="BD222" s="10"/>
      <c r="BE222" s="10"/>
      <c r="BF222" s="144"/>
      <c r="BG222" s="158" t="str">
        <f>IF(ISBLANK(L222),"0",T222*(R222-AG222)/الفرضيات!$H$2*(1+AR222))</f>
        <v>0</v>
      </c>
      <c r="BH222" s="158" t="str">
        <f t="shared" si="52"/>
        <v>0</v>
      </c>
      <c r="BI222" s="158" t="str">
        <f t="shared" si="53"/>
        <v>0</v>
      </c>
      <c r="BJ222" s="158" t="str">
        <f t="shared" si="54"/>
        <v>0</v>
      </c>
      <c r="BK222" s="158" t="str">
        <f t="shared" si="55"/>
        <v>0</v>
      </c>
      <c r="BL222" s="158" t="str">
        <f t="shared" si="56"/>
        <v>0</v>
      </c>
      <c r="BM222" s="158" t="str" cm="1">
        <f t="array" ref="BM222">IF(ISBLANK(AW222),"0",_xlfn.CEILING.MATH(AX222/الفرضيات!$H$3*(1+MAX(_xlfn.CHOOSECOLS(_xlfn._xlws.FILTER($I$4:$AT$335,$K$4:$K$335=AW222),36)))))</f>
        <v>0</v>
      </c>
      <c r="BN222" s="158" t="str" cm="1">
        <f t="array" ref="BN222">IF(ISBLANK(AW222),"0",_xlfn.CEILING.MATH(AY222/الفرضيات!$H$4*(1+MAX(_xlfn.CHOOSECOLS(_xlfn._xlws.FILTER($I$4:$AT$335,$K$4:$K$335=AW222),36)))))</f>
        <v>0</v>
      </c>
      <c r="BO222" s="158" t="str">
        <f>IF(ISBLANK(L222),"0",IF(S222&lt;2,"0",(U222*(R222-AG222)/الفرضيات!$H$2*(1+AR222))))</f>
        <v>0</v>
      </c>
      <c r="BP222" s="158" t="str">
        <f t="shared" si="57"/>
        <v>0</v>
      </c>
      <c r="BQ222" s="158" t="str">
        <f t="shared" si="58"/>
        <v>0</v>
      </c>
      <c r="BR222" s="158" t="str">
        <f t="shared" si="59"/>
        <v>0</v>
      </c>
      <c r="BS222" s="158" t="str">
        <f t="shared" si="60"/>
        <v>0</v>
      </c>
      <c r="BT222" s="158" t="str">
        <f t="shared" si="61"/>
        <v>0</v>
      </c>
      <c r="BU222" s="158" t="str" cm="1">
        <f t="array" ref="BU222">IF(ISBLANK(AW222),"0",IF($AZ222&lt;2,"0",_xlfn.CEILING.MATH(AX222/الفرضيات!$H$3*(1+MAX(_xlfn.CHOOSECOLS(_xlfn._xlws.FILTER($I$4:$AT$335,$K$4:$K$335=AW222),36))))))</f>
        <v>0</v>
      </c>
      <c r="BV222" s="158" t="str" cm="1">
        <f t="array" ref="BV222">IF(ISBLANK(AW222),"0",IF($AZ222&lt;2,"0",_xlfn.CEILING.MATH(AY222/الفرضيات!$H$4*(1+MAX(_xlfn.CHOOSECOLS(_xlfn._xlws.FILTER($I$4:$AT$335,$K$4:$K$335=AW222),36))))))</f>
        <v>0</v>
      </c>
      <c r="BW222" s="158" t="str">
        <f>IF(ISBLANK(L222),"0",IF(S222&lt;3,"0",(V222*(R222-AG222)/الفرضيات!$H$2*(1+AR222))))</f>
        <v>0</v>
      </c>
      <c r="BX222" s="158" t="str">
        <f t="shared" si="62"/>
        <v>0</v>
      </c>
      <c r="BY222" s="158" t="str">
        <f t="shared" si="63"/>
        <v>0</v>
      </c>
      <c r="BZ222" s="158" t="str">
        <f t="shared" si="64"/>
        <v>0</v>
      </c>
      <c r="CA222" s="158" t="str">
        <f t="shared" si="65"/>
        <v>0</v>
      </c>
      <c r="CB222" s="158" t="str">
        <f t="shared" si="66"/>
        <v>0</v>
      </c>
      <c r="CC222" s="158" t="str" cm="1">
        <f t="array" ref="CC222">IF(ISBLANK(AW222),"0",IF($AZ222&lt;3,"0",_xlfn.CEILING.MATH(AX222/الفرضيات!$H$3*(1+MAX(_xlfn.CHOOSECOLS(_xlfn._xlws.FILTER($I$4:$AT$335,$K$4:$K$335=AW222),36))))))</f>
        <v>0</v>
      </c>
      <c r="CD222" s="158" t="str" cm="1">
        <f t="array" ref="CD222">IF(ISBLANK(AW222),"0",IF($AZ222&lt;3,"0",_xlfn.CEILING.MATH(AY222/الفرضيات!$H$4*(1+MAX(_xlfn.CHOOSECOLS(_xlfn._xlws.FILTER($I$4:$AT$335,$K$4:$K$335=AW222),36))))))</f>
        <v>0</v>
      </c>
      <c r="CE222" s="158">
        <f>IFERROR(MAX(0,((BG222+BO222+BW222)*(1+AS222+AR222)+(BH222+BI222+BJ222+BL222+BP222+BQ222+BR222+BT222+BX222+BY222+BZ222+CB222)*(1+AS222))*(1+ VLOOKUP(AQ222,الفرضيات!$N$1:$O$11,2,0))-AH222),0)</f>
        <v>0</v>
      </c>
      <c r="CF222" s="158">
        <f t="shared" si="67"/>
        <v>0</v>
      </c>
      <c r="CG222" s="158" cm="1">
        <f t="array" ref="CG222">IFERROR(MAX(0,MAX(BM222,BU222,CC222)*(1+VLOOKUP(MAX(_xlfn.CHOOSECOLS(_xlfn._xlws.FILTER($I$4:$AT$335,$K$4:$K$335=AW222),35)),الفرضيات!$N$2:$O$11,2,0))-BA222),0)</f>
        <v>0</v>
      </c>
      <c r="CH222" s="158" cm="1">
        <f t="array" ref="CH222">IFERROR(MAX(0,MAX(BN222,BV222,CD222)*(1+VLOOKUP(MAX(_xlfn.CHOOSECOLS(_xlfn._xlws.FILTER($I$4:$AT$335,$K$4:$K$335=AW222),35)),الفرضيات!$N$2:$O$11,2,0))-BB222),0)</f>
        <v>0</v>
      </c>
    </row>
    <row r="223" spans="9:86" ht="24.75" thickBot="1" x14ac:dyDescent="0.3">
      <c r="I223" s="10"/>
      <c r="J223" s="10"/>
      <c r="K223" s="10"/>
      <c r="L223" s="10"/>
      <c r="M223" s="10"/>
      <c r="N223" s="10"/>
      <c r="O223" s="10"/>
      <c r="P223" s="10"/>
      <c r="Q223" s="10"/>
      <c r="R223" s="10"/>
      <c r="S223" s="10"/>
      <c r="T223" s="114"/>
      <c r="U223" s="114"/>
      <c r="V223" s="114"/>
      <c r="W223" s="10"/>
      <c r="X223" s="10"/>
      <c r="Y223" s="10"/>
      <c r="Z223" s="10"/>
      <c r="AA223" s="10"/>
      <c r="AB223" s="10"/>
      <c r="AC223" s="10"/>
      <c r="AD223" s="10"/>
      <c r="AE223" s="10"/>
      <c r="AF223" s="10"/>
      <c r="AG223" s="10"/>
      <c r="AH223" s="10"/>
      <c r="AI223" s="10"/>
      <c r="AJ223" s="10"/>
      <c r="AK223" s="10"/>
      <c r="AL223" s="10"/>
      <c r="AM223" s="10"/>
      <c r="AN223" s="10"/>
      <c r="AO223" s="10"/>
      <c r="AP223" s="10"/>
      <c r="AQ223" s="111" t="str">
        <f t="shared" si="51"/>
        <v/>
      </c>
      <c r="AR223" s="114" t="str">
        <f>IF(AQ223="","",(LOOKUP(SUM(N223:O223),الفرضيات!$R$2:$R$9, الفرضيات!$S$2:$S$9)))</f>
        <v/>
      </c>
      <c r="AS223" s="114" t="str">
        <f>IF(ISBLANK(L223),"",الفرضيات!$L$2)</f>
        <v/>
      </c>
      <c r="AT223" s="10"/>
      <c r="AU223" s="142"/>
      <c r="AV223" s="10"/>
      <c r="AW223" s="10"/>
      <c r="AX223" s="10"/>
      <c r="AY223" s="10"/>
      <c r="AZ223" s="10"/>
      <c r="BA223" s="10"/>
      <c r="BB223" s="10"/>
      <c r="BC223" s="10"/>
      <c r="BD223" s="10"/>
      <c r="BE223" s="10"/>
      <c r="BF223" s="144"/>
      <c r="BG223" s="158" t="str">
        <f>IF(ISBLANK(L223),"0",T223*(R223-AG223)/الفرضيات!$H$2*(1+AR223))</f>
        <v>0</v>
      </c>
      <c r="BH223" s="158" t="str">
        <f t="shared" si="52"/>
        <v>0</v>
      </c>
      <c r="BI223" s="158" t="str">
        <f t="shared" si="53"/>
        <v>0</v>
      </c>
      <c r="BJ223" s="158" t="str">
        <f t="shared" si="54"/>
        <v>0</v>
      </c>
      <c r="BK223" s="158" t="str">
        <f t="shared" si="55"/>
        <v>0</v>
      </c>
      <c r="BL223" s="158" t="str">
        <f t="shared" si="56"/>
        <v>0</v>
      </c>
      <c r="BM223" s="158" t="str" cm="1">
        <f t="array" ref="BM223">IF(ISBLANK(AW223),"0",_xlfn.CEILING.MATH(AX223/الفرضيات!$H$3*(1+MAX(_xlfn.CHOOSECOLS(_xlfn._xlws.FILTER($I$4:$AT$335,$K$4:$K$335=AW223),36)))))</f>
        <v>0</v>
      </c>
      <c r="BN223" s="158" t="str" cm="1">
        <f t="array" ref="BN223">IF(ISBLANK(AW223),"0",_xlfn.CEILING.MATH(AY223/الفرضيات!$H$4*(1+MAX(_xlfn.CHOOSECOLS(_xlfn._xlws.FILTER($I$4:$AT$335,$K$4:$K$335=AW223),36)))))</f>
        <v>0</v>
      </c>
      <c r="BO223" s="158" t="str">
        <f>IF(ISBLANK(L223),"0",IF(S223&lt;2,"0",(U223*(R223-AG223)/الفرضيات!$H$2*(1+AR223))))</f>
        <v>0</v>
      </c>
      <c r="BP223" s="158" t="str">
        <f t="shared" si="57"/>
        <v>0</v>
      </c>
      <c r="BQ223" s="158" t="str">
        <f t="shared" si="58"/>
        <v>0</v>
      </c>
      <c r="BR223" s="158" t="str">
        <f t="shared" si="59"/>
        <v>0</v>
      </c>
      <c r="BS223" s="158" t="str">
        <f t="shared" si="60"/>
        <v>0</v>
      </c>
      <c r="BT223" s="158" t="str">
        <f t="shared" si="61"/>
        <v>0</v>
      </c>
      <c r="BU223" s="158" t="str" cm="1">
        <f t="array" ref="BU223">IF(ISBLANK(AW223),"0",IF($AZ223&lt;2,"0",_xlfn.CEILING.MATH(AX223/الفرضيات!$H$3*(1+MAX(_xlfn.CHOOSECOLS(_xlfn._xlws.FILTER($I$4:$AT$335,$K$4:$K$335=AW223),36))))))</f>
        <v>0</v>
      </c>
      <c r="BV223" s="158" t="str" cm="1">
        <f t="array" ref="BV223">IF(ISBLANK(AW223),"0",IF($AZ223&lt;2,"0",_xlfn.CEILING.MATH(AY223/الفرضيات!$H$4*(1+MAX(_xlfn.CHOOSECOLS(_xlfn._xlws.FILTER($I$4:$AT$335,$K$4:$K$335=AW223),36))))))</f>
        <v>0</v>
      </c>
      <c r="BW223" s="158" t="str">
        <f>IF(ISBLANK(L223),"0",IF(S223&lt;3,"0",(V223*(R223-AG223)/الفرضيات!$H$2*(1+AR223))))</f>
        <v>0</v>
      </c>
      <c r="BX223" s="158" t="str">
        <f t="shared" si="62"/>
        <v>0</v>
      </c>
      <c r="BY223" s="158" t="str">
        <f t="shared" si="63"/>
        <v>0</v>
      </c>
      <c r="BZ223" s="158" t="str">
        <f t="shared" si="64"/>
        <v>0</v>
      </c>
      <c r="CA223" s="158" t="str">
        <f t="shared" si="65"/>
        <v>0</v>
      </c>
      <c r="CB223" s="158" t="str">
        <f t="shared" si="66"/>
        <v>0</v>
      </c>
      <c r="CC223" s="158" t="str" cm="1">
        <f t="array" ref="CC223">IF(ISBLANK(AW223),"0",IF($AZ223&lt;3,"0",_xlfn.CEILING.MATH(AX223/الفرضيات!$H$3*(1+MAX(_xlfn.CHOOSECOLS(_xlfn._xlws.FILTER($I$4:$AT$335,$K$4:$K$335=AW223),36))))))</f>
        <v>0</v>
      </c>
      <c r="CD223" s="158" t="str" cm="1">
        <f t="array" ref="CD223">IF(ISBLANK(AW223),"0",IF($AZ223&lt;3,"0",_xlfn.CEILING.MATH(AY223/الفرضيات!$H$4*(1+MAX(_xlfn.CHOOSECOLS(_xlfn._xlws.FILTER($I$4:$AT$335,$K$4:$K$335=AW223),36))))))</f>
        <v>0</v>
      </c>
      <c r="CE223" s="158">
        <f>IFERROR(MAX(0,((BG223+BO223+BW223)*(1+AS223+AR223)+(BH223+BI223+BJ223+BL223+BP223+BQ223+BR223+BT223+BX223+BY223+BZ223+CB223)*(1+AS223))*(1+ VLOOKUP(AQ223,الفرضيات!$N$1:$O$11,2,0))-AH223),0)</f>
        <v>0</v>
      </c>
      <c r="CF223" s="158">
        <f t="shared" si="67"/>
        <v>0</v>
      </c>
      <c r="CG223" s="158" cm="1">
        <f t="array" ref="CG223">IFERROR(MAX(0,MAX(BM223,BU223,CC223)*(1+VLOOKUP(MAX(_xlfn.CHOOSECOLS(_xlfn._xlws.FILTER($I$4:$AT$335,$K$4:$K$335=AW223),35)),الفرضيات!$N$2:$O$11,2,0))-BA223),0)</f>
        <v>0</v>
      </c>
      <c r="CH223" s="158" cm="1">
        <f t="array" ref="CH223">IFERROR(MAX(0,MAX(BN223,BV223,CD223)*(1+VLOOKUP(MAX(_xlfn.CHOOSECOLS(_xlfn._xlws.FILTER($I$4:$AT$335,$K$4:$K$335=AW223),35)),الفرضيات!$N$2:$O$11,2,0))-BB223),0)</f>
        <v>0</v>
      </c>
    </row>
    <row r="224" spans="9:86" ht="24.75" thickBot="1" x14ac:dyDescent="0.3">
      <c r="I224" s="10"/>
      <c r="J224" s="10"/>
      <c r="K224" s="10"/>
      <c r="L224" s="10"/>
      <c r="M224" s="10"/>
      <c r="N224" s="10"/>
      <c r="O224" s="10"/>
      <c r="P224" s="10"/>
      <c r="Q224" s="10"/>
      <c r="R224" s="10"/>
      <c r="S224" s="10"/>
      <c r="T224" s="114"/>
      <c r="U224" s="114"/>
      <c r="V224" s="114"/>
      <c r="W224" s="10"/>
      <c r="X224" s="10"/>
      <c r="Y224" s="10"/>
      <c r="Z224" s="10"/>
      <c r="AA224" s="10"/>
      <c r="AB224" s="10"/>
      <c r="AC224" s="10"/>
      <c r="AD224" s="10"/>
      <c r="AE224" s="10"/>
      <c r="AF224" s="10"/>
      <c r="AG224" s="10"/>
      <c r="AH224" s="10"/>
      <c r="AI224" s="10"/>
      <c r="AJ224" s="10"/>
      <c r="AK224" s="10"/>
      <c r="AL224" s="10"/>
      <c r="AM224" s="10"/>
      <c r="AN224" s="10"/>
      <c r="AO224" s="10"/>
      <c r="AP224" s="10"/>
      <c r="AQ224" s="111" t="str">
        <f t="shared" si="51"/>
        <v/>
      </c>
      <c r="AR224" s="114" t="str">
        <f>IF(AQ224="","",(LOOKUP(SUM(N224:O224),الفرضيات!$R$2:$R$9, الفرضيات!$S$2:$S$9)))</f>
        <v/>
      </c>
      <c r="AS224" s="114" t="str">
        <f>IF(ISBLANK(L224),"",الفرضيات!$L$2)</f>
        <v/>
      </c>
      <c r="AT224" s="10"/>
      <c r="AU224" s="142"/>
      <c r="AV224" s="10"/>
      <c r="AW224" s="10"/>
      <c r="AX224" s="10"/>
      <c r="AY224" s="10"/>
      <c r="AZ224" s="10"/>
      <c r="BA224" s="10"/>
      <c r="BB224" s="10"/>
      <c r="BC224" s="10"/>
      <c r="BD224" s="10"/>
      <c r="BE224" s="10"/>
      <c r="BF224" s="144"/>
      <c r="BG224" s="158" t="str">
        <f>IF(ISBLANK(L224),"0",T224*(R224-AG224)/الفرضيات!$H$2*(1+AR224))</f>
        <v>0</v>
      </c>
      <c r="BH224" s="158" t="str">
        <f t="shared" si="52"/>
        <v>0</v>
      </c>
      <c r="BI224" s="158" t="str">
        <f t="shared" si="53"/>
        <v>0</v>
      </c>
      <c r="BJ224" s="158" t="str">
        <f t="shared" si="54"/>
        <v>0</v>
      </c>
      <c r="BK224" s="158" t="str">
        <f t="shared" si="55"/>
        <v>0</v>
      </c>
      <c r="BL224" s="158" t="str">
        <f t="shared" si="56"/>
        <v>0</v>
      </c>
      <c r="BM224" s="158" t="str" cm="1">
        <f t="array" ref="BM224">IF(ISBLANK(AW224),"0",_xlfn.CEILING.MATH(AX224/الفرضيات!$H$3*(1+MAX(_xlfn.CHOOSECOLS(_xlfn._xlws.FILTER($I$4:$AT$335,$K$4:$K$335=AW224),36)))))</f>
        <v>0</v>
      </c>
      <c r="BN224" s="158" t="str" cm="1">
        <f t="array" ref="BN224">IF(ISBLANK(AW224),"0",_xlfn.CEILING.MATH(AY224/الفرضيات!$H$4*(1+MAX(_xlfn.CHOOSECOLS(_xlfn._xlws.FILTER($I$4:$AT$335,$K$4:$K$335=AW224),36)))))</f>
        <v>0</v>
      </c>
      <c r="BO224" s="158" t="str">
        <f>IF(ISBLANK(L224),"0",IF(S224&lt;2,"0",(U224*(R224-AG224)/الفرضيات!$H$2*(1+AR224))))</f>
        <v>0</v>
      </c>
      <c r="BP224" s="158" t="str">
        <f t="shared" si="57"/>
        <v>0</v>
      </c>
      <c r="BQ224" s="158" t="str">
        <f t="shared" si="58"/>
        <v>0</v>
      </c>
      <c r="BR224" s="158" t="str">
        <f t="shared" si="59"/>
        <v>0</v>
      </c>
      <c r="BS224" s="158" t="str">
        <f t="shared" si="60"/>
        <v>0</v>
      </c>
      <c r="BT224" s="158" t="str">
        <f t="shared" si="61"/>
        <v>0</v>
      </c>
      <c r="BU224" s="158" t="str" cm="1">
        <f t="array" ref="BU224">IF(ISBLANK(AW224),"0",IF($AZ224&lt;2,"0",_xlfn.CEILING.MATH(AX224/الفرضيات!$H$3*(1+MAX(_xlfn.CHOOSECOLS(_xlfn._xlws.FILTER($I$4:$AT$335,$K$4:$K$335=AW224),36))))))</f>
        <v>0</v>
      </c>
      <c r="BV224" s="158" t="str" cm="1">
        <f t="array" ref="BV224">IF(ISBLANK(AW224),"0",IF($AZ224&lt;2,"0",_xlfn.CEILING.MATH(AY224/الفرضيات!$H$4*(1+MAX(_xlfn.CHOOSECOLS(_xlfn._xlws.FILTER($I$4:$AT$335,$K$4:$K$335=AW224),36))))))</f>
        <v>0</v>
      </c>
      <c r="BW224" s="158" t="str">
        <f>IF(ISBLANK(L224),"0",IF(S224&lt;3,"0",(V224*(R224-AG224)/الفرضيات!$H$2*(1+AR224))))</f>
        <v>0</v>
      </c>
      <c r="BX224" s="158" t="str">
        <f t="shared" si="62"/>
        <v>0</v>
      </c>
      <c r="BY224" s="158" t="str">
        <f t="shared" si="63"/>
        <v>0</v>
      </c>
      <c r="BZ224" s="158" t="str">
        <f t="shared" si="64"/>
        <v>0</v>
      </c>
      <c r="CA224" s="158" t="str">
        <f t="shared" si="65"/>
        <v>0</v>
      </c>
      <c r="CB224" s="158" t="str">
        <f t="shared" si="66"/>
        <v>0</v>
      </c>
      <c r="CC224" s="158" t="str" cm="1">
        <f t="array" ref="CC224">IF(ISBLANK(AW224),"0",IF($AZ224&lt;3,"0",_xlfn.CEILING.MATH(AX224/الفرضيات!$H$3*(1+MAX(_xlfn.CHOOSECOLS(_xlfn._xlws.FILTER($I$4:$AT$335,$K$4:$K$335=AW224),36))))))</f>
        <v>0</v>
      </c>
      <c r="CD224" s="158" t="str" cm="1">
        <f t="array" ref="CD224">IF(ISBLANK(AW224),"0",IF($AZ224&lt;3,"0",_xlfn.CEILING.MATH(AY224/الفرضيات!$H$4*(1+MAX(_xlfn.CHOOSECOLS(_xlfn._xlws.FILTER($I$4:$AT$335,$K$4:$K$335=AW224),36))))))</f>
        <v>0</v>
      </c>
      <c r="CE224" s="158">
        <f>IFERROR(MAX(0,((BG224+BO224+BW224)*(1+AS224+AR224)+(BH224+BI224+BJ224+BL224+BP224+BQ224+BR224+BT224+BX224+BY224+BZ224+CB224)*(1+AS224))*(1+ VLOOKUP(AQ224,الفرضيات!$N$1:$O$11,2,0))-AH224),0)</f>
        <v>0</v>
      </c>
      <c r="CF224" s="158">
        <f t="shared" si="67"/>
        <v>0</v>
      </c>
      <c r="CG224" s="158" cm="1">
        <f t="array" ref="CG224">IFERROR(MAX(0,MAX(BM224,BU224,CC224)*(1+VLOOKUP(MAX(_xlfn.CHOOSECOLS(_xlfn._xlws.FILTER($I$4:$AT$335,$K$4:$K$335=AW224),35)),الفرضيات!$N$2:$O$11,2,0))-BA224),0)</f>
        <v>0</v>
      </c>
      <c r="CH224" s="158" cm="1">
        <f t="array" ref="CH224">IFERROR(MAX(0,MAX(BN224,BV224,CD224)*(1+VLOOKUP(MAX(_xlfn.CHOOSECOLS(_xlfn._xlws.FILTER($I$4:$AT$335,$K$4:$K$335=AW224),35)),الفرضيات!$N$2:$O$11,2,0))-BB224),0)</f>
        <v>0</v>
      </c>
    </row>
    <row r="225" spans="9:86" ht="24.75" thickBot="1" x14ac:dyDescent="0.3">
      <c r="I225" s="10"/>
      <c r="J225" s="10"/>
      <c r="K225" s="10"/>
      <c r="L225" s="10"/>
      <c r="M225" s="10"/>
      <c r="N225" s="10"/>
      <c r="O225" s="10"/>
      <c r="P225" s="10"/>
      <c r="Q225" s="10"/>
      <c r="R225" s="10"/>
      <c r="S225" s="10"/>
      <c r="T225" s="114"/>
      <c r="U225" s="114"/>
      <c r="V225" s="114"/>
      <c r="W225" s="10"/>
      <c r="X225" s="10"/>
      <c r="Y225" s="10"/>
      <c r="Z225" s="10"/>
      <c r="AA225" s="10"/>
      <c r="AB225" s="10"/>
      <c r="AC225" s="10"/>
      <c r="AD225" s="10"/>
      <c r="AE225" s="10"/>
      <c r="AF225" s="10"/>
      <c r="AG225" s="10"/>
      <c r="AH225" s="10"/>
      <c r="AI225" s="10"/>
      <c r="AJ225" s="10"/>
      <c r="AK225" s="10"/>
      <c r="AL225" s="10"/>
      <c r="AM225" s="10"/>
      <c r="AN225" s="10"/>
      <c r="AO225" s="10"/>
      <c r="AP225" s="10"/>
      <c r="AQ225" s="111" t="str">
        <f t="shared" si="51"/>
        <v/>
      </c>
      <c r="AR225" s="114" t="str">
        <f>IF(AQ225="","",(LOOKUP(SUM(N225:O225),الفرضيات!$R$2:$R$9, الفرضيات!$S$2:$S$9)))</f>
        <v/>
      </c>
      <c r="AS225" s="114" t="str">
        <f>IF(ISBLANK(L225),"",الفرضيات!$L$2)</f>
        <v/>
      </c>
      <c r="AT225" s="10"/>
      <c r="AU225" s="142"/>
      <c r="AV225" s="10"/>
      <c r="AW225" s="10"/>
      <c r="AX225" s="10"/>
      <c r="AY225" s="10"/>
      <c r="AZ225" s="10"/>
      <c r="BA225" s="10"/>
      <c r="BB225" s="10"/>
      <c r="BC225" s="10"/>
      <c r="BD225" s="10"/>
      <c r="BE225" s="10"/>
      <c r="BF225" s="144"/>
      <c r="BG225" s="158" t="str">
        <f>IF(ISBLANK(L225),"0",T225*(R225-AG225)/الفرضيات!$H$2*(1+AR225))</f>
        <v>0</v>
      </c>
      <c r="BH225" s="158" t="str">
        <f t="shared" si="52"/>
        <v>0</v>
      </c>
      <c r="BI225" s="158" t="str">
        <f t="shared" si="53"/>
        <v>0</v>
      </c>
      <c r="BJ225" s="158" t="str">
        <f t="shared" si="54"/>
        <v>0</v>
      </c>
      <c r="BK225" s="158" t="str">
        <f t="shared" si="55"/>
        <v>0</v>
      </c>
      <c r="BL225" s="158" t="str">
        <f t="shared" si="56"/>
        <v>0</v>
      </c>
      <c r="BM225" s="158" t="str" cm="1">
        <f t="array" ref="BM225">IF(ISBLANK(AW225),"0",_xlfn.CEILING.MATH(AX225/الفرضيات!$H$3*(1+MAX(_xlfn.CHOOSECOLS(_xlfn._xlws.FILTER($I$4:$AT$335,$K$4:$K$335=AW225),36)))))</f>
        <v>0</v>
      </c>
      <c r="BN225" s="158" t="str" cm="1">
        <f t="array" ref="BN225">IF(ISBLANK(AW225),"0",_xlfn.CEILING.MATH(AY225/الفرضيات!$H$4*(1+MAX(_xlfn.CHOOSECOLS(_xlfn._xlws.FILTER($I$4:$AT$335,$K$4:$K$335=AW225),36)))))</f>
        <v>0</v>
      </c>
      <c r="BO225" s="158" t="str">
        <f>IF(ISBLANK(L225),"0",IF(S225&lt;2,"0",(U225*(R225-AG225)/الفرضيات!$H$2*(1+AR225))))</f>
        <v>0</v>
      </c>
      <c r="BP225" s="158" t="str">
        <f t="shared" si="57"/>
        <v>0</v>
      </c>
      <c r="BQ225" s="158" t="str">
        <f t="shared" si="58"/>
        <v>0</v>
      </c>
      <c r="BR225" s="158" t="str">
        <f t="shared" si="59"/>
        <v>0</v>
      </c>
      <c r="BS225" s="158" t="str">
        <f t="shared" si="60"/>
        <v>0</v>
      </c>
      <c r="BT225" s="158" t="str">
        <f t="shared" si="61"/>
        <v>0</v>
      </c>
      <c r="BU225" s="158" t="str" cm="1">
        <f t="array" ref="BU225">IF(ISBLANK(AW225),"0",IF($AZ225&lt;2,"0",_xlfn.CEILING.MATH(AX225/الفرضيات!$H$3*(1+MAX(_xlfn.CHOOSECOLS(_xlfn._xlws.FILTER($I$4:$AT$335,$K$4:$K$335=AW225),36))))))</f>
        <v>0</v>
      </c>
      <c r="BV225" s="158" t="str" cm="1">
        <f t="array" ref="BV225">IF(ISBLANK(AW225),"0",IF($AZ225&lt;2,"0",_xlfn.CEILING.MATH(AY225/الفرضيات!$H$4*(1+MAX(_xlfn.CHOOSECOLS(_xlfn._xlws.FILTER($I$4:$AT$335,$K$4:$K$335=AW225),36))))))</f>
        <v>0</v>
      </c>
      <c r="BW225" s="158" t="str">
        <f>IF(ISBLANK(L225),"0",IF(S225&lt;3,"0",(V225*(R225-AG225)/الفرضيات!$H$2*(1+AR225))))</f>
        <v>0</v>
      </c>
      <c r="BX225" s="158" t="str">
        <f t="shared" si="62"/>
        <v>0</v>
      </c>
      <c r="BY225" s="158" t="str">
        <f t="shared" si="63"/>
        <v>0</v>
      </c>
      <c r="BZ225" s="158" t="str">
        <f t="shared" si="64"/>
        <v>0</v>
      </c>
      <c r="CA225" s="158" t="str">
        <f t="shared" si="65"/>
        <v>0</v>
      </c>
      <c r="CB225" s="158" t="str">
        <f t="shared" si="66"/>
        <v>0</v>
      </c>
      <c r="CC225" s="158" t="str" cm="1">
        <f t="array" ref="CC225">IF(ISBLANK(AW225),"0",IF($AZ225&lt;3,"0",_xlfn.CEILING.MATH(AX225/الفرضيات!$H$3*(1+MAX(_xlfn.CHOOSECOLS(_xlfn._xlws.FILTER($I$4:$AT$335,$K$4:$K$335=AW225),36))))))</f>
        <v>0</v>
      </c>
      <c r="CD225" s="158" t="str" cm="1">
        <f t="array" ref="CD225">IF(ISBLANK(AW225),"0",IF($AZ225&lt;3,"0",_xlfn.CEILING.MATH(AY225/الفرضيات!$H$4*(1+MAX(_xlfn.CHOOSECOLS(_xlfn._xlws.FILTER($I$4:$AT$335,$K$4:$K$335=AW225),36))))))</f>
        <v>0</v>
      </c>
      <c r="CE225" s="158">
        <f>IFERROR(MAX(0,((BG225+BO225+BW225)*(1+AS225+AR225)+(BH225+BI225+BJ225+BL225+BP225+BQ225+BR225+BT225+BX225+BY225+BZ225+CB225)*(1+AS225))*(1+ VLOOKUP(AQ225,الفرضيات!$N$1:$O$11,2,0))-AH225),0)</f>
        <v>0</v>
      </c>
      <c r="CF225" s="158">
        <f t="shared" si="67"/>
        <v>0</v>
      </c>
      <c r="CG225" s="158" cm="1">
        <f t="array" ref="CG225">IFERROR(MAX(0,MAX(BM225,BU225,CC225)*(1+VLOOKUP(MAX(_xlfn.CHOOSECOLS(_xlfn._xlws.FILTER($I$4:$AT$335,$K$4:$K$335=AW225),35)),الفرضيات!$N$2:$O$11,2,0))-BA225),0)</f>
        <v>0</v>
      </c>
      <c r="CH225" s="158" cm="1">
        <f t="array" ref="CH225">IFERROR(MAX(0,MAX(BN225,BV225,CD225)*(1+VLOOKUP(MAX(_xlfn.CHOOSECOLS(_xlfn._xlws.FILTER($I$4:$AT$335,$K$4:$K$335=AW225),35)),الفرضيات!$N$2:$O$11,2,0))-BB225),0)</f>
        <v>0</v>
      </c>
    </row>
    <row r="226" spans="9:86" ht="24.75" thickBot="1" x14ac:dyDescent="0.3">
      <c r="I226" s="10"/>
      <c r="J226" s="10"/>
      <c r="K226" s="10"/>
      <c r="L226" s="10"/>
      <c r="M226" s="10"/>
      <c r="N226" s="10"/>
      <c r="O226" s="10"/>
      <c r="P226" s="10"/>
      <c r="Q226" s="10"/>
      <c r="R226" s="10"/>
      <c r="S226" s="10"/>
      <c r="T226" s="114"/>
      <c r="U226" s="114"/>
      <c r="V226" s="114"/>
      <c r="W226" s="10"/>
      <c r="X226" s="10"/>
      <c r="Y226" s="10"/>
      <c r="Z226" s="10"/>
      <c r="AA226" s="10"/>
      <c r="AB226" s="10"/>
      <c r="AC226" s="10"/>
      <c r="AD226" s="10"/>
      <c r="AE226" s="10"/>
      <c r="AF226" s="10"/>
      <c r="AG226" s="10"/>
      <c r="AH226" s="10"/>
      <c r="AI226" s="10"/>
      <c r="AJ226" s="10"/>
      <c r="AK226" s="10"/>
      <c r="AL226" s="10"/>
      <c r="AM226" s="10"/>
      <c r="AN226" s="10"/>
      <c r="AO226" s="10"/>
      <c r="AP226" s="10"/>
      <c r="AQ226" s="111" t="str">
        <f t="shared" si="51"/>
        <v/>
      </c>
      <c r="AR226" s="114" t="str">
        <f>IF(AQ226="","",(LOOKUP(SUM(N226:O226),الفرضيات!$R$2:$R$9, الفرضيات!$S$2:$S$9)))</f>
        <v/>
      </c>
      <c r="AS226" s="114" t="str">
        <f>IF(ISBLANK(L226),"",الفرضيات!$L$2)</f>
        <v/>
      </c>
      <c r="AT226" s="10"/>
      <c r="AU226" s="142"/>
      <c r="AV226" s="10"/>
      <c r="AW226" s="10"/>
      <c r="AX226" s="10"/>
      <c r="AY226" s="10"/>
      <c r="AZ226" s="10"/>
      <c r="BA226" s="10"/>
      <c r="BB226" s="10"/>
      <c r="BC226" s="10"/>
      <c r="BD226" s="10"/>
      <c r="BE226" s="10"/>
      <c r="BF226" s="144"/>
      <c r="BG226" s="158" t="str">
        <f>IF(ISBLANK(L226),"0",T226*(R226-AG226)/الفرضيات!$H$2*(1+AR226))</f>
        <v>0</v>
      </c>
      <c r="BH226" s="158" t="str">
        <f t="shared" si="52"/>
        <v>0</v>
      </c>
      <c r="BI226" s="158" t="str">
        <f t="shared" si="53"/>
        <v>0</v>
      </c>
      <c r="BJ226" s="158" t="str">
        <f t="shared" si="54"/>
        <v>0</v>
      </c>
      <c r="BK226" s="158" t="str">
        <f t="shared" si="55"/>
        <v>0</v>
      </c>
      <c r="BL226" s="158" t="str">
        <f t="shared" si="56"/>
        <v>0</v>
      </c>
      <c r="BM226" s="158" t="str" cm="1">
        <f t="array" ref="BM226">IF(ISBLANK(AW226),"0",_xlfn.CEILING.MATH(AX226/الفرضيات!$H$3*(1+MAX(_xlfn.CHOOSECOLS(_xlfn._xlws.FILTER($I$4:$AT$335,$K$4:$K$335=AW226),36)))))</f>
        <v>0</v>
      </c>
      <c r="BN226" s="158" t="str" cm="1">
        <f t="array" ref="BN226">IF(ISBLANK(AW226),"0",_xlfn.CEILING.MATH(AY226/الفرضيات!$H$4*(1+MAX(_xlfn.CHOOSECOLS(_xlfn._xlws.FILTER($I$4:$AT$335,$K$4:$K$335=AW226),36)))))</f>
        <v>0</v>
      </c>
      <c r="BO226" s="158" t="str">
        <f>IF(ISBLANK(L226),"0",IF(S226&lt;2,"0",(U226*(R226-AG226)/الفرضيات!$H$2*(1+AR226))))</f>
        <v>0</v>
      </c>
      <c r="BP226" s="158" t="str">
        <f t="shared" si="57"/>
        <v>0</v>
      </c>
      <c r="BQ226" s="158" t="str">
        <f t="shared" si="58"/>
        <v>0</v>
      </c>
      <c r="BR226" s="158" t="str">
        <f t="shared" si="59"/>
        <v>0</v>
      </c>
      <c r="BS226" s="158" t="str">
        <f t="shared" si="60"/>
        <v>0</v>
      </c>
      <c r="BT226" s="158" t="str">
        <f t="shared" si="61"/>
        <v>0</v>
      </c>
      <c r="BU226" s="158" t="str" cm="1">
        <f t="array" ref="BU226">IF(ISBLANK(AW226),"0",IF($AZ226&lt;2,"0",_xlfn.CEILING.MATH(AX226/الفرضيات!$H$3*(1+MAX(_xlfn.CHOOSECOLS(_xlfn._xlws.FILTER($I$4:$AT$335,$K$4:$K$335=AW226),36))))))</f>
        <v>0</v>
      </c>
      <c r="BV226" s="158" t="str" cm="1">
        <f t="array" ref="BV226">IF(ISBLANK(AW226),"0",IF($AZ226&lt;2,"0",_xlfn.CEILING.MATH(AY226/الفرضيات!$H$4*(1+MAX(_xlfn.CHOOSECOLS(_xlfn._xlws.FILTER($I$4:$AT$335,$K$4:$K$335=AW226),36))))))</f>
        <v>0</v>
      </c>
      <c r="BW226" s="158" t="str">
        <f>IF(ISBLANK(L226),"0",IF(S226&lt;3,"0",(V226*(R226-AG226)/الفرضيات!$H$2*(1+AR226))))</f>
        <v>0</v>
      </c>
      <c r="BX226" s="158" t="str">
        <f t="shared" si="62"/>
        <v>0</v>
      </c>
      <c r="BY226" s="158" t="str">
        <f t="shared" si="63"/>
        <v>0</v>
      </c>
      <c r="BZ226" s="158" t="str">
        <f t="shared" si="64"/>
        <v>0</v>
      </c>
      <c r="CA226" s="158" t="str">
        <f t="shared" si="65"/>
        <v>0</v>
      </c>
      <c r="CB226" s="158" t="str">
        <f t="shared" si="66"/>
        <v>0</v>
      </c>
      <c r="CC226" s="158" t="str" cm="1">
        <f t="array" ref="CC226">IF(ISBLANK(AW226),"0",IF($AZ226&lt;3,"0",_xlfn.CEILING.MATH(AX226/الفرضيات!$H$3*(1+MAX(_xlfn.CHOOSECOLS(_xlfn._xlws.FILTER($I$4:$AT$335,$K$4:$K$335=AW226),36))))))</f>
        <v>0</v>
      </c>
      <c r="CD226" s="158" t="str" cm="1">
        <f t="array" ref="CD226">IF(ISBLANK(AW226),"0",IF($AZ226&lt;3,"0",_xlfn.CEILING.MATH(AY226/الفرضيات!$H$4*(1+MAX(_xlfn.CHOOSECOLS(_xlfn._xlws.FILTER($I$4:$AT$335,$K$4:$K$335=AW226),36))))))</f>
        <v>0</v>
      </c>
      <c r="CE226" s="158">
        <f>IFERROR(MAX(0,((BG226+BO226+BW226)*(1+AS226+AR226)+(BH226+BI226+BJ226+BL226+BP226+BQ226+BR226+BT226+BX226+BY226+BZ226+CB226)*(1+AS226))*(1+ VLOOKUP(AQ226,الفرضيات!$N$1:$O$11,2,0))-AH226),0)</f>
        <v>0</v>
      </c>
      <c r="CF226" s="158">
        <f t="shared" si="67"/>
        <v>0</v>
      </c>
      <c r="CG226" s="158" cm="1">
        <f t="array" ref="CG226">IFERROR(MAX(0,MAX(BM226,BU226,CC226)*(1+VLOOKUP(MAX(_xlfn.CHOOSECOLS(_xlfn._xlws.FILTER($I$4:$AT$335,$K$4:$K$335=AW226),35)),الفرضيات!$N$2:$O$11,2,0))-BA226),0)</f>
        <v>0</v>
      </c>
      <c r="CH226" s="158" cm="1">
        <f t="array" ref="CH226">IFERROR(MAX(0,MAX(BN226,BV226,CD226)*(1+VLOOKUP(MAX(_xlfn.CHOOSECOLS(_xlfn._xlws.FILTER($I$4:$AT$335,$K$4:$K$335=AW226),35)),الفرضيات!$N$2:$O$11,2,0))-BB226),0)</f>
        <v>0</v>
      </c>
    </row>
    <row r="227" spans="9:86" ht="24.75" thickBot="1" x14ac:dyDescent="0.3">
      <c r="I227" s="10"/>
      <c r="J227" s="10"/>
      <c r="K227" s="10"/>
      <c r="L227" s="10"/>
      <c r="M227" s="10"/>
      <c r="N227" s="10"/>
      <c r="O227" s="10"/>
      <c r="P227" s="10"/>
      <c r="Q227" s="10"/>
      <c r="R227" s="10"/>
      <c r="S227" s="10"/>
      <c r="T227" s="114"/>
      <c r="U227" s="114"/>
      <c r="V227" s="114"/>
      <c r="W227" s="10"/>
      <c r="X227" s="10"/>
      <c r="Y227" s="10"/>
      <c r="Z227" s="10"/>
      <c r="AA227" s="10"/>
      <c r="AB227" s="10"/>
      <c r="AC227" s="10"/>
      <c r="AD227" s="10"/>
      <c r="AE227" s="10"/>
      <c r="AF227" s="10"/>
      <c r="AG227" s="10"/>
      <c r="AH227" s="10"/>
      <c r="AI227" s="10"/>
      <c r="AJ227" s="10"/>
      <c r="AK227" s="10"/>
      <c r="AL227" s="10"/>
      <c r="AM227" s="10"/>
      <c r="AN227" s="10"/>
      <c r="AO227" s="10"/>
      <c r="AP227" s="10"/>
      <c r="AQ227" s="111" t="str">
        <f t="shared" si="51"/>
        <v/>
      </c>
      <c r="AR227" s="114" t="str">
        <f>IF(AQ227="","",(LOOKUP(SUM(N227:O227),الفرضيات!$R$2:$R$9, الفرضيات!$S$2:$S$9)))</f>
        <v/>
      </c>
      <c r="AS227" s="114" t="str">
        <f>IF(ISBLANK(L227),"",الفرضيات!$L$2)</f>
        <v/>
      </c>
      <c r="AT227" s="10"/>
      <c r="AU227" s="142"/>
      <c r="AV227" s="10"/>
      <c r="AW227" s="10"/>
      <c r="AX227" s="10"/>
      <c r="AY227" s="10"/>
      <c r="AZ227" s="10"/>
      <c r="BA227" s="10"/>
      <c r="BB227" s="10"/>
      <c r="BC227" s="10"/>
      <c r="BD227" s="10"/>
      <c r="BE227" s="10"/>
      <c r="BF227" s="144"/>
      <c r="BG227" s="158" t="str">
        <f>IF(ISBLANK(L227),"0",T227*(R227-AG227)/الفرضيات!$H$2*(1+AR227))</f>
        <v>0</v>
      </c>
      <c r="BH227" s="158" t="str">
        <f t="shared" si="52"/>
        <v>0</v>
      </c>
      <c r="BI227" s="158" t="str">
        <f t="shared" si="53"/>
        <v>0</v>
      </c>
      <c r="BJ227" s="158" t="str">
        <f t="shared" si="54"/>
        <v>0</v>
      </c>
      <c r="BK227" s="158" t="str">
        <f t="shared" si="55"/>
        <v>0</v>
      </c>
      <c r="BL227" s="158" t="str">
        <f t="shared" si="56"/>
        <v>0</v>
      </c>
      <c r="BM227" s="158" t="str" cm="1">
        <f t="array" ref="BM227">IF(ISBLANK(AW227),"0",_xlfn.CEILING.MATH(AX227/الفرضيات!$H$3*(1+MAX(_xlfn.CHOOSECOLS(_xlfn._xlws.FILTER($I$4:$AT$335,$K$4:$K$335=AW227),36)))))</f>
        <v>0</v>
      </c>
      <c r="BN227" s="158" t="str" cm="1">
        <f t="array" ref="BN227">IF(ISBLANK(AW227),"0",_xlfn.CEILING.MATH(AY227/الفرضيات!$H$4*(1+MAX(_xlfn.CHOOSECOLS(_xlfn._xlws.FILTER($I$4:$AT$335,$K$4:$K$335=AW227),36)))))</f>
        <v>0</v>
      </c>
      <c r="BO227" s="158" t="str">
        <f>IF(ISBLANK(L227),"0",IF(S227&lt;2,"0",(U227*(R227-AG227)/الفرضيات!$H$2*(1+AR227))))</f>
        <v>0</v>
      </c>
      <c r="BP227" s="158" t="str">
        <f t="shared" si="57"/>
        <v>0</v>
      </c>
      <c r="BQ227" s="158" t="str">
        <f t="shared" si="58"/>
        <v>0</v>
      </c>
      <c r="BR227" s="158" t="str">
        <f t="shared" si="59"/>
        <v>0</v>
      </c>
      <c r="BS227" s="158" t="str">
        <f t="shared" si="60"/>
        <v>0</v>
      </c>
      <c r="BT227" s="158" t="str">
        <f t="shared" si="61"/>
        <v>0</v>
      </c>
      <c r="BU227" s="158" t="str" cm="1">
        <f t="array" ref="BU227">IF(ISBLANK(AW227),"0",IF($AZ227&lt;2,"0",_xlfn.CEILING.MATH(AX227/الفرضيات!$H$3*(1+MAX(_xlfn.CHOOSECOLS(_xlfn._xlws.FILTER($I$4:$AT$335,$K$4:$K$335=AW227),36))))))</f>
        <v>0</v>
      </c>
      <c r="BV227" s="158" t="str" cm="1">
        <f t="array" ref="BV227">IF(ISBLANK(AW227),"0",IF($AZ227&lt;2,"0",_xlfn.CEILING.MATH(AY227/الفرضيات!$H$4*(1+MAX(_xlfn.CHOOSECOLS(_xlfn._xlws.FILTER($I$4:$AT$335,$K$4:$K$335=AW227),36))))))</f>
        <v>0</v>
      </c>
      <c r="BW227" s="158" t="str">
        <f>IF(ISBLANK(L227),"0",IF(S227&lt;3,"0",(V227*(R227-AG227)/الفرضيات!$H$2*(1+AR227))))</f>
        <v>0</v>
      </c>
      <c r="BX227" s="158" t="str">
        <f t="shared" si="62"/>
        <v>0</v>
      </c>
      <c r="BY227" s="158" t="str">
        <f t="shared" si="63"/>
        <v>0</v>
      </c>
      <c r="BZ227" s="158" t="str">
        <f t="shared" si="64"/>
        <v>0</v>
      </c>
      <c r="CA227" s="158" t="str">
        <f t="shared" si="65"/>
        <v>0</v>
      </c>
      <c r="CB227" s="158" t="str">
        <f t="shared" si="66"/>
        <v>0</v>
      </c>
      <c r="CC227" s="158" t="str" cm="1">
        <f t="array" ref="CC227">IF(ISBLANK(AW227),"0",IF($AZ227&lt;3,"0",_xlfn.CEILING.MATH(AX227/الفرضيات!$H$3*(1+MAX(_xlfn.CHOOSECOLS(_xlfn._xlws.FILTER($I$4:$AT$335,$K$4:$K$335=AW227),36))))))</f>
        <v>0</v>
      </c>
      <c r="CD227" s="158" t="str" cm="1">
        <f t="array" ref="CD227">IF(ISBLANK(AW227),"0",IF($AZ227&lt;3,"0",_xlfn.CEILING.MATH(AY227/الفرضيات!$H$4*(1+MAX(_xlfn.CHOOSECOLS(_xlfn._xlws.FILTER($I$4:$AT$335,$K$4:$K$335=AW227),36))))))</f>
        <v>0</v>
      </c>
      <c r="CE227" s="158">
        <f>IFERROR(MAX(0,((BG227+BO227+BW227)*(1+AS227+AR227)+(BH227+BI227+BJ227+BL227+BP227+BQ227+BR227+BT227+BX227+BY227+BZ227+CB227)*(1+AS227))*(1+ VLOOKUP(AQ227,الفرضيات!$N$1:$O$11,2,0))-AH227),0)</f>
        <v>0</v>
      </c>
      <c r="CF227" s="158">
        <f t="shared" si="67"/>
        <v>0</v>
      </c>
      <c r="CG227" s="158" cm="1">
        <f t="array" ref="CG227">IFERROR(MAX(0,MAX(BM227,BU227,CC227)*(1+VLOOKUP(MAX(_xlfn.CHOOSECOLS(_xlfn._xlws.FILTER($I$4:$AT$335,$K$4:$K$335=AW227),35)),الفرضيات!$N$2:$O$11,2,0))-BA227),0)</f>
        <v>0</v>
      </c>
      <c r="CH227" s="158" cm="1">
        <f t="array" ref="CH227">IFERROR(MAX(0,MAX(BN227,BV227,CD227)*(1+VLOOKUP(MAX(_xlfn.CHOOSECOLS(_xlfn._xlws.FILTER($I$4:$AT$335,$K$4:$K$335=AW227),35)),الفرضيات!$N$2:$O$11,2,0))-BB227),0)</f>
        <v>0</v>
      </c>
    </row>
    <row r="228" spans="9:86" ht="24.75" thickBot="1" x14ac:dyDescent="0.3">
      <c r="I228" s="10"/>
      <c r="J228" s="10"/>
      <c r="K228" s="10"/>
      <c r="L228" s="10"/>
      <c r="M228" s="10"/>
      <c r="N228" s="10"/>
      <c r="O228" s="10"/>
      <c r="P228" s="10"/>
      <c r="Q228" s="10"/>
      <c r="R228" s="10"/>
      <c r="S228" s="10"/>
      <c r="T228" s="114"/>
      <c r="U228" s="114"/>
      <c r="V228" s="114"/>
      <c r="W228" s="10"/>
      <c r="X228" s="10"/>
      <c r="Y228" s="10"/>
      <c r="Z228" s="10"/>
      <c r="AA228" s="10"/>
      <c r="AB228" s="10"/>
      <c r="AC228" s="10"/>
      <c r="AD228" s="10"/>
      <c r="AE228" s="10"/>
      <c r="AF228" s="10"/>
      <c r="AG228" s="10"/>
      <c r="AH228" s="10"/>
      <c r="AI228" s="10"/>
      <c r="AJ228" s="10"/>
      <c r="AK228" s="10"/>
      <c r="AL228" s="10"/>
      <c r="AM228" s="10"/>
      <c r="AN228" s="10"/>
      <c r="AO228" s="10"/>
      <c r="AP228" s="10"/>
      <c r="AQ228" s="111" t="str">
        <f t="shared" si="51"/>
        <v/>
      </c>
      <c r="AR228" s="114" t="str">
        <f>IF(AQ228="","",(LOOKUP(SUM(N228:O228),الفرضيات!$R$2:$R$9, الفرضيات!$S$2:$S$9)))</f>
        <v/>
      </c>
      <c r="AS228" s="114" t="str">
        <f>IF(ISBLANK(L228),"",الفرضيات!$L$2)</f>
        <v/>
      </c>
      <c r="AT228" s="10"/>
      <c r="AU228" s="142"/>
      <c r="AV228" s="10"/>
      <c r="AW228" s="10"/>
      <c r="AX228" s="10"/>
      <c r="AY228" s="10"/>
      <c r="AZ228" s="10"/>
      <c r="BA228" s="10"/>
      <c r="BB228" s="10"/>
      <c r="BC228" s="10"/>
      <c r="BD228" s="10"/>
      <c r="BE228" s="10"/>
      <c r="BF228" s="144"/>
      <c r="BG228" s="158" t="str">
        <f>IF(ISBLANK(L228),"0",T228*(R228-AG228)/الفرضيات!$H$2*(1+AR228))</f>
        <v>0</v>
      </c>
      <c r="BH228" s="158" t="str">
        <f t="shared" si="52"/>
        <v>0</v>
      </c>
      <c r="BI228" s="158" t="str">
        <f t="shared" si="53"/>
        <v>0</v>
      </c>
      <c r="BJ228" s="158" t="str">
        <f t="shared" si="54"/>
        <v>0</v>
      </c>
      <c r="BK228" s="158" t="str">
        <f t="shared" si="55"/>
        <v>0</v>
      </c>
      <c r="BL228" s="158" t="str">
        <f t="shared" si="56"/>
        <v>0</v>
      </c>
      <c r="BM228" s="158" t="str" cm="1">
        <f t="array" ref="BM228">IF(ISBLANK(AW228),"0",_xlfn.CEILING.MATH(AX228/الفرضيات!$H$3*(1+MAX(_xlfn.CHOOSECOLS(_xlfn._xlws.FILTER($I$4:$AT$335,$K$4:$K$335=AW228),36)))))</f>
        <v>0</v>
      </c>
      <c r="BN228" s="158" t="str" cm="1">
        <f t="array" ref="BN228">IF(ISBLANK(AW228),"0",_xlfn.CEILING.MATH(AY228/الفرضيات!$H$4*(1+MAX(_xlfn.CHOOSECOLS(_xlfn._xlws.FILTER($I$4:$AT$335,$K$4:$K$335=AW228),36)))))</f>
        <v>0</v>
      </c>
      <c r="BO228" s="158" t="str">
        <f>IF(ISBLANK(L228),"0",IF(S228&lt;2,"0",(U228*(R228-AG228)/الفرضيات!$H$2*(1+AR228))))</f>
        <v>0</v>
      </c>
      <c r="BP228" s="158" t="str">
        <f t="shared" si="57"/>
        <v>0</v>
      </c>
      <c r="BQ228" s="158" t="str">
        <f t="shared" si="58"/>
        <v>0</v>
      </c>
      <c r="BR228" s="158" t="str">
        <f t="shared" si="59"/>
        <v>0</v>
      </c>
      <c r="BS228" s="158" t="str">
        <f t="shared" si="60"/>
        <v>0</v>
      </c>
      <c r="BT228" s="158" t="str">
        <f t="shared" si="61"/>
        <v>0</v>
      </c>
      <c r="BU228" s="158" t="str" cm="1">
        <f t="array" ref="BU228">IF(ISBLANK(AW228),"0",IF($AZ228&lt;2,"0",_xlfn.CEILING.MATH(AX228/الفرضيات!$H$3*(1+MAX(_xlfn.CHOOSECOLS(_xlfn._xlws.FILTER($I$4:$AT$335,$K$4:$K$335=AW228),36))))))</f>
        <v>0</v>
      </c>
      <c r="BV228" s="158" t="str" cm="1">
        <f t="array" ref="BV228">IF(ISBLANK(AW228),"0",IF($AZ228&lt;2,"0",_xlfn.CEILING.MATH(AY228/الفرضيات!$H$4*(1+MAX(_xlfn.CHOOSECOLS(_xlfn._xlws.FILTER($I$4:$AT$335,$K$4:$K$335=AW228),36))))))</f>
        <v>0</v>
      </c>
      <c r="BW228" s="158" t="str">
        <f>IF(ISBLANK(L228),"0",IF(S228&lt;3,"0",(V228*(R228-AG228)/الفرضيات!$H$2*(1+AR228))))</f>
        <v>0</v>
      </c>
      <c r="BX228" s="158" t="str">
        <f t="shared" si="62"/>
        <v>0</v>
      </c>
      <c r="BY228" s="158" t="str">
        <f t="shared" si="63"/>
        <v>0</v>
      </c>
      <c r="BZ228" s="158" t="str">
        <f t="shared" si="64"/>
        <v>0</v>
      </c>
      <c r="CA228" s="158" t="str">
        <f t="shared" si="65"/>
        <v>0</v>
      </c>
      <c r="CB228" s="158" t="str">
        <f t="shared" si="66"/>
        <v>0</v>
      </c>
      <c r="CC228" s="158" t="str" cm="1">
        <f t="array" ref="CC228">IF(ISBLANK(AW228),"0",IF($AZ228&lt;3,"0",_xlfn.CEILING.MATH(AX228/الفرضيات!$H$3*(1+MAX(_xlfn.CHOOSECOLS(_xlfn._xlws.FILTER($I$4:$AT$335,$K$4:$K$335=AW228),36))))))</f>
        <v>0</v>
      </c>
      <c r="CD228" s="158" t="str" cm="1">
        <f t="array" ref="CD228">IF(ISBLANK(AW228),"0",IF($AZ228&lt;3,"0",_xlfn.CEILING.MATH(AY228/الفرضيات!$H$4*(1+MAX(_xlfn.CHOOSECOLS(_xlfn._xlws.FILTER($I$4:$AT$335,$K$4:$K$335=AW228),36))))))</f>
        <v>0</v>
      </c>
      <c r="CE228" s="158">
        <f>IFERROR(MAX(0,((BG228+BO228+BW228)*(1+AS228+AR228)+(BH228+BI228+BJ228+BL228+BP228+BQ228+BR228+BT228+BX228+BY228+BZ228+CB228)*(1+AS228))*(1+ VLOOKUP(AQ228,الفرضيات!$N$1:$O$11,2,0))-AH228),0)</f>
        <v>0</v>
      </c>
      <c r="CF228" s="158">
        <f t="shared" si="67"/>
        <v>0</v>
      </c>
      <c r="CG228" s="158" cm="1">
        <f t="array" ref="CG228">IFERROR(MAX(0,MAX(BM228,BU228,CC228)*(1+VLOOKUP(MAX(_xlfn.CHOOSECOLS(_xlfn._xlws.FILTER($I$4:$AT$335,$K$4:$K$335=AW228),35)),الفرضيات!$N$2:$O$11,2,0))-BA228),0)</f>
        <v>0</v>
      </c>
      <c r="CH228" s="158" cm="1">
        <f t="array" ref="CH228">IFERROR(MAX(0,MAX(BN228,BV228,CD228)*(1+VLOOKUP(MAX(_xlfn.CHOOSECOLS(_xlfn._xlws.FILTER($I$4:$AT$335,$K$4:$K$335=AW228),35)),الفرضيات!$N$2:$O$11,2,0))-BB228),0)</f>
        <v>0</v>
      </c>
    </row>
    <row r="229" spans="9:86" ht="24.75" thickBot="1" x14ac:dyDescent="0.3">
      <c r="I229" s="10"/>
      <c r="J229" s="10"/>
      <c r="K229" s="10"/>
      <c r="L229" s="10"/>
      <c r="M229" s="10"/>
      <c r="N229" s="10"/>
      <c r="O229" s="10"/>
      <c r="P229" s="10"/>
      <c r="Q229" s="10"/>
      <c r="R229" s="10"/>
      <c r="S229" s="10"/>
      <c r="T229" s="114"/>
      <c r="U229" s="114"/>
      <c r="V229" s="114"/>
      <c r="W229" s="10"/>
      <c r="X229" s="10"/>
      <c r="Y229" s="10"/>
      <c r="Z229" s="10"/>
      <c r="AA229" s="10"/>
      <c r="AB229" s="10"/>
      <c r="AC229" s="10"/>
      <c r="AD229" s="10"/>
      <c r="AE229" s="10"/>
      <c r="AF229" s="10"/>
      <c r="AG229" s="10"/>
      <c r="AH229" s="10"/>
      <c r="AI229" s="10"/>
      <c r="AJ229" s="10"/>
      <c r="AK229" s="10"/>
      <c r="AL229" s="10"/>
      <c r="AM229" s="10"/>
      <c r="AN229" s="10"/>
      <c r="AO229" s="10"/>
      <c r="AP229" s="10"/>
      <c r="AQ229" s="111" t="str">
        <f t="shared" si="51"/>
        <v/>
      </c>
      <c r="AR229" s="114" t="str">
        <f>IF(AQ229="","",(LOOKUP(SUM(N229:O229),الفرضيات!$R$2:$R$9, الفرضيات!$S$2:$S$9)))</f>
        <v/>
      </c>
      <c r="AS229" s="114" t="str">
        <f>IF(ISBLANK(L229),"",الفرضيات!$L$2)</f>
        <v/>
      </c>
      <c r="AT229" s="10"/>
      <c r="AU229" s="142"/>
      <c r="AV229" s="10"/>
      <c r="AW229" s="10"/>
      <c r="AX229" s="10"/>
      <c r="AY229" s="10"/>
      <c r="AZ229" s="10"/>
      <c r="BA229" s="10"/>
      <c r="BB229" s="10"/>
      <c r="BC229" s="10"/>
      <c r="BD229" s="10"/>
      <c r="BE229" s="10"/>
      <c r="BF229" s="144"/>
      <c r="BG229" s="158" t="str">
        <f>IF(ISBLANK(L229),"0",T229*(R229-AG229)/الفرضيات!$H$2*(1+AR229))</f>
        <v>0</v>
      </c>
      <c r="BH229" s="158" t="str">
        <f t="shared" si="52"/>
        <v>0</v>
      </c>
      <c r="BI229" s="158" t="str">
        <f t="shared" si="53"/>
        <v>0</v>
      </c>
      <c r="BJ229" s="158" t="str">
        <f t="shared" si="54"/>
        <v>0</v>
      </c>
      <c r="BK229" s="158" t="str">
        <f t="shared" si="55"/>
        <v>0</v>
      </c>
      <c r="BL229" s="158" t="str">
        <f t="shared" si="56"/>
        <v>0</v>
      </c>
      <c r="BM229" s="158" t="str" cm="1">
        <f t="array" ref="BM229">IF(ISBLANK(AW229),"0",_xlfn.CEILING.MATH(AX229/الفرضيات!$H$3*(1+MAX(_xlfn.CHOOSECOLS(_xlfn._xlws.FILTER($I$4:$AT$335,$K$4:$K$335=AW229),36)))))</f>
        <v>0</v>
      </c>
      <c r="BN229" s="158" t="str" cm="1">
        <f t="array" ref="BN229">IF(ISBLANK(AW229),"0",_xlfn.CEILING.MATH(AY229/الفرضيات!$H$4*(1+MAX(_xlfn.CHOOSECOLS(_xlfn._xlws.FILTER($I$4:$AT$335,$K$4:$K$335=AW229),36)))))</f>
        <v>0</v>
      </c>
      <c r="BO229" s="158" t="str">
        <f>IF(ISBLANK(L229),"0",IF(S229&lt;2,"0",(U229*(R229-AG229)/الفرضيات!$H$2*(1+AR229))))</f>
        <v>0</v>
      </c>
      <c r="BP229" s="158" t="str">
        <f t="shared" si="57"/>
        <v>0</v>
      </c>
      <c r="BQ229" s="158" t="str">
        <f t="shared" si="58"/>
        <v>0</v>
      </c>
      <c r="BR229" s="158" t="str">
        <f t="shared" si="59"/>
        <v>0</v>
      </c>
      <c r="BS229" s="158" t="str">
        <f t="shared" si="60"/>
        <v>0</v>
      </c>
      <c r="BT229" s="158" t="str">
        <f t="shared" si="61"/>
        <v>0</v>
      </c>
      <c r="BU229" s="158" t="str" cm="1">
        <f t="array" ref="BU229">IF(ISBLANK(AW229),"0",IF($AZ229&lt;2,"0",_xlfn.CEILING.MATH(AX229/الفرضيات!$H$3*(1+MAX(_xlfn.CHOOSECOLS(_xlfn._xlws.FILTER($I$4:$AT$335,$K$4:$K$335=AW229),36))))))</f>
        <v>0</v>
      </c>
      <c r="BV229" s="158" t="str" cm="1">
        <f t="array" ref="BV229">IF(ISBLANK(AW229),"0",IF($AZ229&lt;2,"0",_xlfn.CEILING.MATH(AY229/الفرضيات!$H$4*(1+MAX(_xlfn.CHOOSECOLS(_xlfn._xlws.FILTER($I$4:$AT$335,$K$4:$K$335=AW229),36))))))</f>
        <v>0</v>
      </c>
      <c r="BW229" s="158" t="str">
        <f>IF(ISBLANK(L229),"0",IF(S229&lt;3,"0",(V229*(R229-AG229)/الفرضيات!$H$2*(1+AR229))))</f>
        <v>0</v>
      </c>
      <c r="BX229" s="158" t="str">
        <f t="shared" si="62"/>
        <v>0</v>
      </c>
      <c r="BY229" s="158" t="str">
        <f t="shared" si="63"/>
        <v>0</v>
      </c>
      <c r="BZ229" s="158" t="str">
        <f t="shared" si="64"/>
        <v>0</v>
      </c>
      <c r="CA229" s="158" t="str">
        <f t="shared" si="65"/>
        <v>0</v>
      </c>
      <c r="CB229" s="158" t="str">
        <f t="shared" si="66"/>
        <v>0</v>
      </c>
      <c r="CC229" s="158" t="str" cm="1">
        <f t="array" ref="CC229">IF(ISBLANK(AW229),"0",IF($AZ229&lt;3,"0",_xlfn.CEILING.MATH(AX229/الفرضيات!$H$3*(1+MAX(_xlfn.CHOOSECOLS(_xlfn._xlws.FILTER($I$4:$AT$335,$K$4:$K$335=AW229),36))))))</f>
        <v>0</v>
      </c>
      <c r="CD229" s="158" t="str" cm="1">
        <f t="array" ref="CD229">IF(ISBLANK(AW229),"0",IF($AZ229&lt;3,"0",_xlfn.CEILING.MATH(AY229/الفرضيات!$H$4*(1+MAX(_xlfn.CHOOSECOLS(_xlfn._xlws.FILTER($I$4:$AT$335,$K$4:$K$335=AW229),36))))))</f>
        <v>0</v>
      </c>
      <c r="CE229" s="158">
        <f>IFERROR(MAX(0,((BG229+BO229+BW229)*(1+AS229+AR229)+(BH229+BI229+BJ229+BL229+BP229+BQ229+BR229+BT229+BX229+BY229+BZ229+CB229)*(1+AS229))*(1+ VLOOKUP(AQ229,الفرضيات!$N$1:$O$11,2,0))-AH229),0)</f>
        <v>0</v>
      </c>
      <c r="CF229" s="158">
        <f t="shared" si="67"/>
        <v>0</v>
      </c>
      <c r="CG229" s="158" cm="1">
        <f t="array" ref="CG229">IFERROR(MAX(0,MAX(BM229,BU229,CC229)*(1+VLOOKUP(MAX(_xlfn.CHOOSECOLS(_xlfn._xlws.FILTER($I$4:$AT$335,$K$4:$K$335=AW229),35)),الفرضيات!$N$2:$O$11,2,0))-BA229),0)</f>
        <v>0</v>
      </c>
      <c r="CH229" s="158" cm="1">
        <f t="array" ref="CH229">IFERROR(MAX(0,MAX(BN229,BV229,CD229)*(1+VLOOKUP(MAX(_xlfn.CHOOSECOLS(_xlfn._xlws.FILTER($I$4:$AT$335,$K$4:$K$335=AW229),35)),الفرضيات!$N$2:$O$11,2,0))-BB229),0)</f>
        <v>0</v>
      </c>
    </row>
    <row r="230" spans="9:86" ht="24.75" thickBot="1" x14ac:dyDescent="0.3">
      <c r="I230" s="10"/>
      <c r="J230" s="10"/>
      <c r="K230" s="10"/>
      <c r="L230" s="10"/>
      <c r="M230" s="10"/>
      <c r="N230" s="10"/>
      <c r="O230" s="10"/>
      <c r="P230" s="10"/>
      <c r="Q230" s="10"/>
      <c r="R230" s="10"/>
      <c r="S230" s="10"/>
      <c r="T230" s="114"/>
      <c r="U230" s="114"/>
      <c r="V230" s="114"/>
      <c r="W230" s="10"/>
      <c r="X230" s="10"/>
      <c r="Y230" s="10"/>
      <c r="Z230" s="10"/>
      <c r="AA230" s="10"/>
      <c r="AB230" s="10"/>
      <c r="AC230" s="10"/>
      <c r="AD230" s="10"/>
      <c r="AE230" s="10"/>
      <c r="AF230" s="10"/>
      <c r="AG230" s="10"/>
      <c r="AH230" s="10"/>
      <c r="AI230" s="10"/>
      <c r="AJ230" s="10"/>
      <c r="AK230" s="10"/>
      <c r="AL230" s="10"/>
      <c r="AM230" s="10"/>
      <c r="AN230" s="10"/>
      <c r="AO230" s="10"/>
      <c r="AP230" s="10"/>
      <c r="AQ230" s="111" t="str">
        <f t="shared" si="51"/>
        <v/>
      </c>
      <c r="AR230" s="114" t="str">
        <f>IF(AQ230="","",(LOOKUP(SUM(N230:O230),الفرضيات!$R$2:$R$9, الفرضيات!$S$2:$S$9)))</f>
        <v/>
      </c>
      <c r="AS230" s="114" t="str">
        <f>IF(ISBLANK(L230),"",الفرضيات!$L$2)</f>
        <v/>
      </c>
      <c r="AT230" s="10"/>
      <c r="AU230" s="142"/>
      <c r="AV230" s="10"/>
      <c r="AW230" s="10"/>
      <c r="AX230" s="10"/>
      <c r="AY230" s="10"/>
      <c r="AZ230" s="10"/>
      <c r="BA230" s="10"/>
      <c r="BB230" s="10"/>
      <c r="BC230" s="10"/>
      <c r="BD230" s="10"/>
      <c r="BE230" s="10"/>
      <c r="BF230" s="144"/>
      <c r="BG230" s="158" t="str">
        <f>IF(ISBLANK(L230),"0",T230*(R230-AG230)/الفرضيات!$H$2*(1+AR230))</f>
        <v>0</v>
      </c>
      <c r="BH230" s="158" t="str">
        <f t="shared" si="52"/>
        <v>0</v>
      </c>
      <c r="BI230" s="158" t="str">
        <f t="shared" si="53"/>
        <v>0</v>
      </c>
      <c r="BJ230" s="158" t="str">
        <f t="shared" si="54"/>
        <v>0</v>
      </c>
      <c r="BK230" s="158" t="str">
        <f t="shared" si="55"/>
        <v>0</v>
      </c>
      <c r="BL230" s="158" t="str">
        <f t="shared" si="56"/>
        <v>0</v>
      </c>
      <c r="BM230" s="158" t="str" cm="1">
        <f t="array" ref="BM230">IF(ISBLANK(AW230),"0",_xlfn.CEILING.MATH(AX230/الفرضيات!$H$3*(1+MAX(_xlfn.CHOOSECOLS(_xlfn._xlws.FILTER($I$4:$AT$335,$K$4:$K$335=AW230),36)))))</f>
        <v>0</v>
      </c>
      <c r="BN230" s="158" t="str" cm="1">
        <f t="array" ref="BN230">IF(ISBLANK(AW230),"0",_xlfn.CEILING.MATH(AY230/الفرضيات!$H$4*(1+MAX(_xlfn.CHOOSECOLS(_xlfn._xlws.FILTER($I$4:$AT$335,$K$4:$K$335=AW230),36)))))</f>
        <v>0</v>
      </c>
      <c r="BO230" s="158" t="str">
        <f>IF(ISBLANK(L230),"0",IF(S230&lt;2,"0",(U230*(R230-AG230)/الفرضيات!$H$2*(1+AR230))))</f>
        <v>0</v>
      </c>
      <c r="BP230" s="158" t="str">
        <f t="shared" si="57"/>
        <v>0</v>
      </c>
      <c r="BQ230" s="158" t="str">
        <f t="shared" si="58"/>
        <v>0</v>
      </c>
      <c r="BR230" s="158" t="str">
        <f t="shared" si="59"/>
        <v>0</v>
      </c>
      <c r="BS230" s="158" t="str">
        <f t="shared" si="60"/>
        <v>0</v>
      </c>
      <c r="BT230" s="158" t="str">
        <f t="shared" si="61"/>
        <v>0</v>
      </c>
      <c r="BU230" s="158" t="str" cm="1">
        <f t="array" ref="BU230">IF(ISBLANK(AW230),"0",IF($AZ230&lt;2,"0",_xlfn.CEILING.MATH(AX230/الفرضيات!$H$3*(1+MAX(_xlfn.CHOOSECOLS(_xlfn._xlws.FILTER($I$4:$AT$335,$K$4:$K$335=AW230),36))))))</f>
        <v>0</v>
      </c>
      <c r="BV230" s="158" t="str" cm="1">
        <f t="array" ref="BV230">IF(ISBLANK(AW230),"0",IF($AZ230&lt;2,"0",_xlfn.CEILING.MATH(AY230/الفرضيات!$H$4*(1+MAX(_xlfn.CHOOSECOLS(_xlfn._xlws.FILTER($I$4:$AT$335,$K$4:$K$335=AW230),36))))))</f>
        <v>0</v>
      </c>
      <c r="BW230" s="158" t="str">
        <f>IF(ISBLANK(L230),"0",IF(S230&lt;3,"0",(V230*(R230-AG230)/الفرضيات!$H$2*(1+AR230))))</f>
        <v>0</v>
      </c>
      <c r="BX230" s="158" t="str">
        <f t="shared" si="62"/>
        <v>0</v>
      </c>
      <c r="BY230" s="158" t="str">
        <f t="shared" si="63"/>
        <v>0</v>
      </c>
      <c r="BZ230" s="158" t="str">
        <f t="shared" si="64"/>
        <v>0</v>
      </c>
      <c r="CA230" s="158" t="str">
        <f t="shared" si="65"/>
        <v>0</v>
      </c>
      <c r="CB230" s="158" t="str">
        <f t="shared" si="66"/>
        <v>0</v>
      </c>
      <c r="CC230" s="158" t="str" cm="1">
        <f t="array" ref="CC230">IF(ISBLANK(AW230),"0",IF($AZ230&lt;3,"0",_xlfn.CEILING.MATH(AX230/الفرضيات!$H$3*(1+MAX(_xlfn.CHOOSECOLS(_xlfn._xlws.FILTER($I$4:$AT$335,$K$4:$K$335=AW230),36))))))</f>
        <v>0</v>
      </c>
      <c r="CD230" s="158" t="str" cm="1">
        <f t="array" ref="CD230">IF(ISBLANK(AW230),"0",IF($AZ230&lt;3,"0",_xlfn.CEILING.MATH(AY230/الفرضيات!$H$4*(1+MAX(_xlfn.CHOOSECOLS(_xlfn._xlws.FILTER($I$4:$AT$335,$K$4:$K$335=AW230),36))))))</f>
        <v>0</v>
      </c>
      <c r="CE230" s="158">
        <f>IFERROR(MAX(0,((BG230+BO230+BW230)*(1+AS230+AR230)+(BH230+BI230+BJ230+BL230+BP230+BQ230+BR230+BT230+BX230+BY230+BZ230+CB230)*(1+AS230))*(1+ VLOOKUP(AQ230,الفرضيات!$N$1:$O$11,2,0))-AH230),0)</f>
        <v>0</v>
      </c>
      <c r="CF230" s="158">
        <f t="shared" si="67"/>
        <v>0</v>
      </c>
      <c r="CG230" s="158" cm="1">
        <f t="array" ref="CG230">IFERROR(MAX(0,MAX(BM230,BU230,CC230)*(1+VLOOKUP(MAX(_xlfn.CHOOSECOLS(_xlfn._xlws.FILTER($I$4:$AT$335,$K$4:$K$335=AW230),35)),الفرضيات!$N$2:$O$11,2,0))-BA230),0)</f>
        <v>0</v>
      </c>
      <c r="CH230" s="158" cm="1">
        <f t="array" ref="CH230">IFERROR(MAX(0,MAX(BN230,BV230,CD230)*(1+VLOOKUP(MAX(_xlfn.CHOOSECOLS(_xlfn._xlws.FILTER($I$4:$AT$335,$K$4:$K$335=AW230),35)),الفرضيات!$N$2:$O$11,2,0))-BB230),0)</f>
        <v>0</v>
      </c>
    </row>
    <row r="231" spans="9:86" ht="24.75" thickBot="1" x14ac:dyDescent="0.3">
      <c r="I231" s="10"/>
      <c r="J231" s="10"/>
      <c r="K231" s="10"/>
      <c r="L231" s="10"/>
      <c r="M231" s="10"/>
      <c r="N231" s="10"/>
      <c r="O231" s="10"/>
      <c r="P231" s="10"/>
      <c r="Q231" s="10"/>
      <c r="R231" s="10"/>
      <c r="S231" s="10"/>
      <c r="T231" s="114"/>
      <c r="U231" s="114"/>
      <c r="V231" s="114"/>
      <c r="W231" s="10"/>
      <c r="X231" s="10"/>
      <c r="Y231" s="10"/>
      <c r="Z231" s="10"/>
      <c r="AA231" s="10"/>
      <c r="AB231" s="10"/>
      <c r="AC231" s="10"/>
      <c r="AD231" s="10"/>
      <c r="AE231" s="10"/>
      <c r="AF231" s="10"/>
      <c r="AG231" s="10"/>
      <c r="AH231" s="10"/>
      <c r="AI231" s="10"/>
      <c r="AJ231" s="10"/>
      <c r="AK231" s="10"/>
      <c r="AL231" s="10"/>
      <c r="AM231" s="10"/>
      <c r="AN231" s="10"/>
      <c r="AO231" s="10"/>
      <c r="AP231" s="10"/>
      <c r="AQ231" s="111" t="str">
        <f t="shared" si="51"/>
        <v/>
      </c>
      <c r="AR231" s="114" t="str">
        <f>IF(AQ231="","",(LOOKUP(SUM(N231:O231),الفرضيات!$R$2:$R$9, الفرضيات!$S$2:$S$9)))</f>
        <v/>
      </c>
      <c r="AS231" s="114" t="str">
        <f>IF(ISBLANK(L231),"",الفرضيات!$L$2)</f>
        <v/>
      </c>
      <c r="AT231" s="10"/>
      <c r="AU231" s="142"/>
      <c r="AV231" s="10"/>
      <c r="AW231" s="10"/>
      <c r="AX231" s="10"/>
      <c r="AY231" s="10"/>
      <c r="AZ231" s="10"/>
      <c r="BA231" s="10"/>
      <c r="BB231" s="10"/>
      <c r="BC231" s="10"/>
      <c r="BD231" s="10"/>
      <c r="BE231" s="10"/>
      <c r="BF231" s="144"/>
      <c r="BG231" s="158" t="str">
        <f>IF(ISBLANK(L231),"0",T231*(R231-AG231)/الفرضيات!$H$2*(1+AR231))</f>
        <v>0</v>
      </c>
      <c r="BH231" s="158" t="str">
        <f t="shared" si="52"/>
        <v>0</v>
      </c>
      <c r="BI231" s="158" t="str">
        <f t="shared" si="53"/>
        <v>0</v>
      </c>
      <c r="BJ231" s="158" t="str">
        <f t="shared" si="54"/>
        <v>0</v>
      </c>
      <c r="BK231" s="158" t="str">
        <f t="shared" si="55"/>
        <v>0</v>
      </c>
      <c r="BL231" s="158" t="str">
        <f t="shared" si="56"/>
        <v>0</v>
      </c>
      <c r="BM231" s="158" t="str" cm="1">
        <f t="array" ref="BM231">IF(ISBLANK(AW231),"0",_xlfn.CEILING.MATH(AX231/الفرضيات!$H$3*(1+MAX(_xlfn.CHOOSECOLS(_xlfn._xlws.FILTER($I$4:$AT$335,$K$4:$K$335=AW231),36)))))</f>
        <v>0</v>
      </c>
      <c r="BN231" s="158" t="str" cm="1">
        <f t="array" ref="BN231">IF(ISBLANK(AW231),"0",_xlfn.CEILING.MATH(AY231/الفرضيات!$H$4*(1+MAX(_xlfn.CHOOSECOLS(_xlfn._xlws.FILTER($I$4:$AT$335,$K$4:$K$335=AW231),36)))))</f>
        <v>0</v>
      </c>
      <c r="BO231" s="158" t="str">
        <f>IF(ISBLANK(L231),"0",IF(S231&lt;2,"0",(U231*(R231-AG231)/الفرضيات!$H$2*(1+AR231))))</f>
        <v>0</v>
      </c>
      <c r="BP231" s="158" t="str">
        <f t="shared" si="57"/>
        <v>0</v>
      </c>
      <c r="BQ231" s="158" t="str">
        <f t="shared" si="58"/>
        <v>0</v>
      </c>
      <c r="BR231" s="158" t="str">
        <f t="shared" si="59"/>
        <v>0</v>
      </c>
      <c r="BS231" s="158" t="str">
        <f t="shared" si="60"/>
        <v>0</v>
      </c>
      <c r="BT231" s="158" t="str">
        <f t="shared" si="61"/>
        <v>0</v>
      </c>
      <c r="BU231" s="158" t="str" cm="1">
        <f t="array" ref="BU231">IF(ISBLANK(AW231),"0",IF($AZ231&lt;2,"0",_xlfn.CEILING.MATH(AX231/الفرضيات!$H$3*(1+MAX(_xlfn.CHOOSECOLS(_xlfn._xlws.FILTER($I$4:$AT$335,$K$4:$K$335=AW231),36))))))</f>
        <v>0</v>
      </c>
      <c r="BV231" s="158" t="str" cm="1">
        <f t="array" ref="BV231">IF(ISBLANK(AW231),"0",IF($AZ231&lt;2,"0",_xlfn.CEILING.MATH(AY231/الفرضيات!$H$4*(1+MAX(_xlfn.CHOOSECOLS(_xlfn._xlws.FILTER($I$4:$AT$335,$K$4:$K$335=AW231),36))))))</f>
        <v>0</v>
      </c>
      <c r="BW231" s="158" t="str">
        <f>IF(ISBLANK(L231),"0",IF(S231&lt;3,"0",(V231*(R231-AG231)/الفرضيات!$H$2*(1+AR231))))</f>
        <v>0</v>
      </c>
      <c r="BX231" s="158" t="str">
        <f t="shared" si="62"/>
        <v>0</v>
      </c>
      <c r="BY231" s="158" t="str">
        <f t="shared" si="63"/>
        <v>0</v>
      </c>
      <c r="BZ231" s="158" t="str">
        <f t="shared" si="64"/>
        <v>0</v>
      </c>
      <c r="CA231" s="158" t="str">
        <f t="shared" si="65"/>
        <v>0</v>
      </c>
      <c r="CB231" s="158" t="str">
        <f t="shared" si="66"/>
        <v>0</v>
      </c>
      <c r="CC231" s="158" t="str" cm="1">
        <f t="array" ref="CC231">IF(ISBLANK(AW231),"0",IF($AZ231&lt;3,"0",_xlfn.CEILING.MATH(AX231/الفرضيات!$H$3*(1+MAX(_xlfn.CHOOSECOLS(_xlfn._xlws.FILTER($I$4:$AT$335,$K$4:$K$335=AW231),36))))))</f>
        <v>0</v>
      </c>
      <c r="CD231" s="158" t="str" cm="1">
        <f t="array" ref="CD231">IF(ISBLANK(AW231),"0",IF($AZ231&lt;3,"0",_xlfn.CEILING.MATH(AY231/الفرضيات!$H$4*(1+MAX(_xlfn.CHOOSECOLS(_xlfn._xlws.FILTER($I$4:$AT$335,$K$4:$K$335=AW231),36))))))</f>
        <v>0</v>
      </c>
      <c r="CE231" s="158">
        <f>IFERROR(MAX(0,((BG231+BO231+BW231)*(1+AS231+AR231)+(BH231+BI231+BJ231+BL231+BP231+BQ231+BR231+BT231+BX231+BY231+BZ231+CB231)*(1+AS231))*(1+ VLOOKUP(AQ231,الفرضيات!$N$1:$O$11,2,0))-AH231),0)</f>
        <v>0</v>
      </c>
      <c r="CF231" s="158">
        <f t="shared" si="67"/>
        <v>0</v>
      </c>
      <c r="CG231" s="158" cm="1">
        <f t="array" ref="CG231">IFERROR(MAX(0,MAX(BM231,BU231,CC231)*(1+VLOOKUP(MAX(_xlfn.CHOOSECOLS(_xlfn._xlws.FILTER($I$4:$AT$335,$K$4:$K$335=AW231),35)),الفرضيات!$N$2:$O$11,2,0))-BA231),0)</f>
        <v>0</v>
      </c>
      <c r="CH231" s="158" cm="1">
        <f t="array" ref="CH231">IFERROR(MAX(0,MAX(BN231,BV231,CD231)*(1+VLOOKUP(MAX(_xlfn.CHOOSECOLS(_xlfn._xlws.FILTER($I$4:$AT$335,$K$4:$K$335=AW231),35)),الفرضيات!$N$2:$O$11,2,0))-BB231),0)</f>
        <v>0</v>
      </c>
    </row>
    <row r="232" spans="9:86" ht="24.75" thickBot="1" x14ac:dyDescent="0.3">
      <c r="I232" s="10"/>
      <c r="J232" s="10"/>
      <c r="K232" s="10"/>
      <c r="L232" s="10"/>
      <c r="M232" s="10"/>
      <c r="N232" s="10"/>
      <c r="O232" s="10"/>
      <c r="P232" s="10"/>
      <c r="Q232" s="10"/>
      <c r="R232" s="10"/>
      <c r="S232" s="10"/>
      <c r="T232" s="114"/>
      <c r="U232" s="114"/>
      <c r="V232" s="114"/>
      <c r="W232" s="10"/>
      <c r="X232" s="10"/>
      <c r="Y232" s="10"/>
      <c r="Z232" s="10"/>
      <c r="AA232" s="10"/>
      <c r="AB232" s="10"/>
      <c r="AC232" s="10"/>
      <c r="AD232" s="10"/>
      <c r="AE232" s="10"/>
      <c r="AF232" s="10"/>
      <c r="AG232" s="10"/>
      <c r="AH232" s="10"/>
      <c r="AI232" s="10"/>
      <c r="AJ232" s="10"/>
      <c r="AK232" s="10"/>
      <c r="AL232" s="10"/>
      <c r="AM232" s="10"/>
      <c r="AN232" s="10"/>
      <c r="AO232" s="10"/>
      <c r="AP232" s="10"/>
      <c r="AQ232" s="111" t="str">
        <f t="shared" si="51"/>
        <v/>
      </c>
      <c r="AR232" s="114" t="str">
        <f>IF(AQ232="","",(LOOKUP(SUM(N232:O232),الفرضيات!$R$2:$R$9, الفرضيات!$S$2:$S$9)))</f>
        <v/>
      </c>
      <c r="AS232" s="114" t="str">
        <f>IF(ISBLANK(L232),"",الفرضيات!$L$2)</f>
        <v/>
      </c>
      <c r="AT232" s="10"/>
      <c r="AU232" s="142"/>
      <c r="AV232" s="10"/>
      <c r="AW232" s="10"/>
      <c r="AX232" s="10"/>
      <c r="AY232" s="10"/>
      <c r="AZ232" s="10"/>
      <c r="BA232" s="10"/>
      <c r="BB232" s="10"/>
      <c r="BC232" s="10"/>
      <c r="BD232" s="10"/>
      <c r="BE232" s="10"/>
      <c r="BF232" s="144"/>
      <c r="BG232" s="158" t="str">
        <f>IF(ISBLANK(L232),"0",T232*(R232-AG232)/الفرضيات!$H$2*(1+AR232))</f>
        <v>0</v>
      </c>
      <c r="BH232" s="158" t="str">
        <f t="shared" si="52"/>
        <v>0</v>
      </c>
      <c r="BI232" s="158" t="str">
        <f t="shared" si="53"/>
        <v>0</v>
      </c>
      <c r="BJ232" s="158" t="str">
        <f t="shared" si="54"/>
        <v>0</v>
      </c>
      <c r="BK232" s="158" t="str">
        <f t="shared" si="55"/>
        <v>0</v>
      </c>
      <c r="BL232" s="158" t="str">
        <f t="shared" si="56"/>
        <v>0</v>
      </c>
      <c r="BM232" s="158" t="str" cm="1">
        <f t="array" ref="BM232">IF(ISBLANK(AW232),"0",_xlfn.CEILING.MATH(AX232/الفرضيات!$H$3*(1+MAX(_xlfn.CHOOSECOLS(_xlfn._xlws.FILTER($I$4:$AT$335,$K$4:$K$335=AW232),36)))))</f>
        <v>0</v>
      </c>
      <c r="BN232" s="158" t="str" cm="1">
        <f t="array" ref="BN232">IF(ISBLANK(AW232),"0",_xlfn.CEILING.MATH(AY232/الفرضيات!$H$4*(1+MAX(_xlfn.CHOOSECOLS(_xlfn._xlws.FILTER($I$4:$AT$335,$K$4:$K$335=AW232),36)))))</f>
        <v>0</v>
      </c>
      <c r="BO232" s="158" t="str">
        <f>IF(ISBLANK(L232),"0",IF(S232&lt;2,"0",(U232*(R232-AG232)/الفرضيات!$H$2*(1+AR232))))</f>
        <v>0</v>
      </c>
      <c r="BP232" s="158" t="str">
        <f t="shared" si="57"/>
        <v>0</v>
      </c>
      <c r="BQ232" s="158" t="str">
        <f t="shared" si="58"/>
        <v>0</v>
      </c>
      <c r="BR232" s="158" t="str">
        <f t="shared" si="59"/>
        <v>0</v>
      </c>
      <c r="BS232" s="158" t="str">
        <f t="shared" si="60"/>
        <v>0</v>
      </c>
      <c r="BT232" s="158" t="str">
        <f t="shared" si="61"/>
        <v>0</v>
      </c>
      <c r="BU232" s="158" t="str" cm="1">
        <f t="array" ref="BU232">IF(ISBLANK(AW232),"0",IF($AZ232&lt;2,"0",_xlfn.CEILING.MATH(AX232/الفرضيات!$H$3*(1+MAX(_xlfn.CHOOSECOLS(_xlfn._xlws.FILTER($I$4:$AT$335,$K$4:$K$335=AW232),36))))))</f>
        <v>0</v>
      </c>
      <c r="BV232" s="158" t="str" cm="1">
        <f t="array" ref="BV232">IF(ISBLANK(AW232),"0",IF($AZ232&lt;2,"0",_xlfn.CEILING.MATH(AY232/الفرضيات!$H$4*(1+MAX(_xlfn.CHOOSECOLS(_xlfn._xlws.FILTER($I$4:$AT$335,$K$4:$K$335=AW232),36))))))</f>
        <v>0</v>
      </c>
      <c r="BW232" s="158" t="str">
        <f>IF(ISBLANK(L232),"0",IF(S232&lt;3,"0",(V232*(R232-AG232)/الفرضيات!$H$2*(1+AR232))))</f>
        <v>0</v>
      </c>
      <c r="BX232" s="158" t="str">
        <f t="shared" si="62"/>
        <v>0</v>
      </c>
      <c r="BY232" s="158" t="str">
        <f t="shared" si="63"/>
        <v>0</v>
      </c>
      <c r="BZ232" s="158" t="str">
        <f t="shared" si="64"/>
        <v>0</v>
      </c>
      <c r="CA232" s="158" t="str">
        <f t="shared" si="65"/>
        <v>0</v>
      </c>
      <c r="CB232" s="158" t="str">
        <f t="shared" si="66"/>
        <v>0</v>
      </c>
      <c r="CC232" s="158" t="str" cm="1">
        <f t="array" ref="CC232">IF(ISBLANK(AW232),"0",IF($AZ232&lt;3,"0",_xlfn.CEILING.MATH(AX232/الفرضيات!$H$3*(1+MAX(_xlfn.CHOOSECOLS(_xlfn._xlws.FILTER($I$4:$AT$335,$K$4:$K$335=AW232),36))))))</f>
        <v>0</v>
      </c>
      <c r="CD232" s="158" t="str" cm="1">
        <f t="array" ref="CD232">IF(ISBLANK(AW232),"0",IF($AZ232&lt;3,"0",_xlfn.CEILING.MATH(AY232/الفرضيات!$H$4*(1+MAX(_xlfn.CHOOSECOLS(_xlfn._xlws.FILTER($I$4:$AT$335,$K$4:$K$335=AW232),36))))))</f>
        <v>0</v>
      </c>
      <c r="CE232" s="158">
        <f>IFERROR(MAX(0,((BG232+BO232+BW232)*(1+AS232+AR232)+(BH232+BI232+BJ232+BL232+BP232+BQ232+BR232+BT232+BX232+BY232+BZ232+CB232)*(1+AS232))*(1+ VLOOKUP(AQ232,الفرضيات!$N$1:$O$11,2,0))-AH232),0)</f>
        <v>0</v>
      </c>
      <c r="CF232" s="158">
        <f t="shared" si="67"/>
        <v>0</v>
      </c>
      <c r="CG232" s="158" cm="1">
        <f t="array" ref="CG232">IFERROR(MAX(0,MAX(BM232,BU232,CC232)*(1+VLOOKUP(MAX(_xlfn.CHOOSECOLS(_xlfn._xlws.FILTER($I$4:$AT$335,$K$4:$K$335=AW232),35)),الفرضيات!$N$2:$O$11,2,0))-BA232),0)</f>
        <v>0</v>
      </c>
      <c r="CH232" s="158" cm="1">
        <f t="array" ref="CH232">IFERROR(MAX(0,MAX(BN232,BV232,CD232)*(1+VLOOKUP(MAX(_xlfn.CHOOSECOLS(_xlfn._xlws.FILTER($I$4:$AT$335,$K$4:$K$335=AW232),35)),الفرضيات!$N$2:$O$11,2,0))-BB232),0)</f>
        <v>0</v>
      </c>
    </row>
    <row r="233" spans="9:86" ht="24.75" thickBot="1" x14ac:dyDescent="0.3">
      <c r="I233" s="10"/>
      <c r="J233" s="10"/>
      <c r="K233" s="10"/>
      <c r="L233" s="10"/>
      <c r="M233" s="10"/>
      <c r="N233" s="10"/>
      <c r="O233" s="10"/>
      <c r="P233" s="10"/>
      <c r="Q233" s="10"/>
      <c r="R233" s="10"/>
      <c r="S233" s="10"/>
      <c r="T233" s="114"/>
      <c r="U233" s="114"/>
      <c r="V233" s="114"/>
      <c r="W233" s="10"/>
      <c r="X233" s="10"/>
      <c r="Y233" s="10"/>
      <c r="Z233" s="10"/>
      <c r="AA233" s="10"/>
      <c r="AB233" s="10"/>
      <c r="AC233" s="10"/>
      <c r="AD233" s="10"/>
      <c r="AE233" s="10"/>
      <c r="AF233" s="10"/>
      <c r="AG233" s="10"/>
      <c r="AH233" s="10"/>
      <c r="AI233" s="10"/>
      <c r="AJ233" s="10"/>
      <c r="AK233" s="10"/>
      <c r="AL233" s="10"/>
      <c r="AM233" s="10"/>
      <c r="AN233" s="10"/>
      <c r="AO233" s="10"/>
      <c r="AP233" s="10"/>
      <c r="AQ233" s="111" t="str">
        <f t="shared" si="51"/>
        <v/>
      </c>
      <c r="AR233" s="114" t="str">
        <f>IF(AQ233="","",(LOOKUP(SUM(N233:O233),الفرضيات!$R$2:$R$9, الفرضيات!$S$2:$S$9)))</f>
        <v/>
      </c>
      <c r="AS233" s="114" t="str">
        <f>IF(ISBLANK(L233),"",الفرضيات!$L$2)</f>
        <v/>
      </c>
      <c r="AT233" s="10"/>
      <c r="AU233" s="142"/>
      <c r="AV233" s="10"/>
      <c r="AW233" s="10"/>
      <c r="AX233" s="10"/>
      <c r="AY233" s="10"/>
      <c r="AZ233" s="10"/>
      <c r="BA233" s="10"/>
      <c r="BB233" s="10"/>
      <c r="BC233" s="10"/>
      <c r="BD233" s="10"/>
      <c r="BE233" s="10"/>
      <c r="BF233" s="144"/>
      <c r="BG233" s="158" t="str">
        <f>IF(ISBLANK(L233),"0",T233*(R233-AG233)/الفرضيات!$H$2*(1+AR233))</f>
        <v>0</v>
      </c>
      <c r="BH233" s="158" t="str">
        <f t="shared" si="52"/>
        <v>0</v>
      </c>
      <c r="BI233" s="158" t="str">
        <f t="shared" si="53"/>
        <v>0</v>
      </c>
      <c r="BJ233" s="158" t="str">
        <f t="shared" si="54"/>
        <v>0</v>
      </c>
      <c r="BK233" s="158" t="str">
        <f t="shared" si="55"/>
        <v>0</v>
      </c>
      <c r="BL233" s="158" t="str">
        <f t="shared" si="56"/>
        <v>0</v>
      </c>
      <c r="BM233" s="158" t="str" cm="1">
        <f t="array" ref="BM233">IF(ISBLANK(AW233),"0",_xlfn.CEILING.MATH(AX233/الفرضيات!$H$3*(1+MAX(_xlfn.CHOOSECOLS(_xlfn._xlws.FILTER($I$4:$AT$335,$K$4:$K$335=AW233),36)))))</f>
        <v>0</v>
      </c>
      <c r="BN233" s="158" t="str" cm="1">
        <f t="array" ref="BN233">IF(ISBLANK(AW233),"0",_xlfn.CEILING.MATH(AY233/الفرضيات!$H$4*(1+MAX(_xlfn.CHOOSECOLS(_xlfn._xlws.FILTER($I$4:$AT$335,$K$4:$K$335=AW233),36)))))</f>
        <v>0</v>
      </c>
      <c r="BO233" s="158" t="str">
        <f>IF(ISBLANK(L233),"0",IF(S233&lt;2,"0",(U233*(R233-AG233)/الفرضيات!$H$2*(1+AR233))))</f>
        <v>0</v>
      </c>
      <c r="BP233" s="158" t="str">
        <f t="shared" si="57"/>
        <v>0</v>
      </c>
      <c r="BQ233" s="158" t="str">
        <f t="shared" si="58"/>
        <v>0</v>
      </c>
      <c r="BR233" s="158" t="str">
        <f t="shared" si="59"/>
        <v>0</v>
      </c>
      <c r="BS233" s="158" t="str">
        <f t="shared" si="60"/>
        <v>0</v>
      </c>
      <c r="BT233" s="158" t="str">
        <f t="shared" si="61"/>
        <v>0</v>
      </c>
      <c r="BU233" s="158" t="str" cm="1">
        <f t="array" ref="BU233">IF(ISBLANK(AW233),"0",IF($AZ233&lt;2,"0",_xlfn.CEILING.MATH(AX233/الفرضيات!$H$3*(1+MAX(_xlfn.CHOOSECOLS(_xlfn._xlws.FILTER($I$4:$AT$335,$K$4:$K$335=AW233),36))))))</f>
        <v>0</v>
      </c>
      <c r="BV233" s="158" t="str" cm="1">
        <f t="array" ref="BV233">IF(ISBLANK(AW233),"0",IF($AZ233&lt;2,"0",_xlfn.CEILING.MATH(AY233/الفرضيات!$H$4*(1+MAX(_xlfn.CHOOSECOLS(_xlfn._xlws.FILTER($I$4:$AT$335,$K$4:$K$335=AW233),36))))))</f>
        <v>0</v>
      </c>
      <c r="BW233" s="158" t="str">
        <f>IF(ISBLANK(L233),"0",IF(S233&lt;3,"0",(V233*(R233-AG233)/الفرضيات!$H$2*(1+AR233))))</f>
        <v>0</v>
      </c>
      <c r="BX233" s="158" t="str">
        <f t="shared" si="62"/>
        <v>0</v>
      </c>
      <c r="BY233" s="158" t="str">
        <f t="shared" si="63"/>
        <v>0</v>
      </c>
      <c r="BZ233" s="158" t="str">
        <f t="shared" si="64"/>
        <v>0</v>
      </c>
      <c r="CA233" s="158" t="str">
        <f t="shared" si="65"/>
        <v>0</v>
      </c>
      <c r="CB233" s="158" t="str">
        <f t="shared" si="66"/>
        <v>0</v>
      </c>
      <c r="CC233" s="158" t="str" cm="1">
        <f t="array" ref="CC233">IF(ISBLANK(AW233),"0",IF($AZ233&lt;3,"0",_xlfn.CEILING.MATH(AX233/الفرضيات!$H$3*(1+MAX(_xlfn.CHOOSECOLS(_xlfn._xlws.FILTER($I$4:$AT$335,$K$4:$K$335=AW233),36))))))</f>
        <v>0</v>
      </c>
      <c r="CD233" s="158" t="str" cm="1">
        <f t="array" ref="CD233">IF(ISBLANK(AW233),"0",IF($AZ233&lt;3,"0",_xlfn.CEILING.MATH(AY233/الفرضيات!$H$4*(1+MAX(_xlfn.CHOOSECOLS(_xlfn._xlws.FILTER($I$4:$AT$335,$K$4:$K$335=AW233),36))))))</f>
        <v>0</v>
      </c>
      <c r="CE233" s="158">
        <f>IFERROR(MAX(0,((BG233+BO233+BW233)*(1+AS233+AR233)+(BH233+BI233+BJ233+BL233+BP233+BQ233+BR233+BT233+BX233+BY233+BZ233+CB233)*(1+AS233))*(1+ VLOOKUP(AQ233,الفرضيات!$N$1:$O$11,2,0))-AH233),0)</f>
        <v>0</v>
      </c>
      <c r="CF233" s="158">
        <f t="shared" si="67"/>
        <v>0</v>
      </c>
      <c r="CG233" s="158" cm="1">
        <f t="array" ref="CG233">IFERROR(MAX(0,MAX(BM233,BU233,CC233)*(1+VLOOKUP(MAX(_xlfn.CHOOSECOLS(_xlfn._xlws.FILTER($I$4:$AT$335,$K$4:$K$335=AW233),35)),الفرضيات!$N$2:$O$11,2,0))-BA233),0)</f>
        <v>0</v>
      </c>
      <c r="CH233" s="158" cm="1">
        <f t="array" ref="CH233">IFERROR(MAX(0,MAX(BN233,BV233,CD233)*(1+VLOOKUP(MAX(_xlfn.CHOOSECOLS(_xlfn._xlws.FILTER($I$4:$AT$335,$K$4:$K$335=AW233),35)),الفرضيات!$N$2:$O$11,2,0))-BB233),0)</f>
        <v>0</v>
      </c>
    </row>
    <row r="234" spans="9:86" ht="24.75" thickBot="1" x14ac:dyDescent="0.3">
      <c r="I234" s="10"/>
      <c r="J234" s="10"/>
      <c r="K234" s="10"/>
      <c r="L234" s="10"/>
      <c r="M234" s="10"/>
      <c r="N234" s="10"/>
      <c r="O234" s="10"/>
      <c r="P234" s="10"/>
      <c r="Q234" s="10"/>
      <c r="R234" s="10"/>
      <c r="S234" s="10"/>
      <c r="T234" s="114"/>
      <c r="U234" s="114"/>
      <c r="V234" s="114"/>
      <c r="W234" s="10"/>
      <c r="X234" s="10"/>
      <c r="Y234" s="10"/>
      <c r="Z234" s="10"/>
      <c r="AA234" s="10"/>
      <c r="AB234" s="10"/>
      <c r="AC234" s="10"/>
      <c r="AD234" s="10"/>
      <c r="AE234" s="10"/>
      <c r="AF234" s="10"/>
      <c r="AG234" s="10"/>
      <c r="AH234" s="10"/>
      <c r="AI234" s="10"/>
      <c r="AJ234" s="10"/>
      <c r="AK234" s="10"/>
      <c r="AL234" s="10"/>
      <c r="AM234" s="10"/>
      <c r="AN234" s="10"/>
      <c r="AO234" s="10"/>
      <c r="AP234" s="10"/>
      <c r="AQ234" s="111" t="str">
        <f t="shared" si="51"/>
        <v/>
      </c>
      <c r="AR234" s="114" t="str">
        <f>IF(AQ234="","",(LOOKUP(SUM(N234:O234),الفرضيات!$R$2:$R$9, الفرضيات!$S$2:$S$9)))</f>
        <v/>
      </c>
      <c r="AS234" s="114" t="str">
        <f>IF(ISBLANK(L234),"",الفرضيات!$L$2)</f>
        <v/>
      </c>
      <c r="AT234" s="10"/>
      <c r="AU234" s="142"/>
      <c r="AV234" s="10"/>
      <c r="AW234" s="10"/>
      <c r="AX234" s="10"/>
      <c r="AY234" s="10"/>
      <c r="AZ234" s="10"/>
      <c r="BA234" s="10"/>
      <c r="BB234" s="10"/>
      <c r="BC234" s="10"/>
      <c r="BD234" s="10"/>
      <c r="BE234" s="10"/>
      <c r="BF234" s="144"/>
      <c r="BG234" s="158" t="str">
        <f>IF(ISBLANK(L234),"0",T234*(R234-AG234)/الفرضيات!$H$2*(1+AR234))</f>
        <v>0</v>
      </c>
      <c r="BH234" s="158" t="str">
        <f t="shared" si="52"/>
        <v>0</v>
      </c>
      <c r="BI234" s="158" t="str">
        <f t="shared" si="53"/>
        <v>0</v>
      </c>
      <c r="BJ234" s="158" t="str">
        <f t="shared" si="54"/>
        <v>0</v>
      </c>
      <c r="BK234" s="158" t="str">
        <f t="shared" si="55"/>
        <v>0</v>
      </c>
      <c r="BL234" s="158" t="str">
        <f t="shared" si="56"/>
        <v>0</v>
      </c>
      <c r="BM234" s="158" t="str" cm="1">
        <f t="array" ref="BM234">IF(ISBLANK(AW234),"0",_xlfn.CEILING.MATH(AX234/الفرضيات!$H$3*(1+MAX(_xlfn.CHOOSECOLS(_xlfn._xlws.FILTER($I$4:$AT$335,$K$4:$K$335=AW234),36)))))</f>
        <v>0</v>
      </c>
      <c r="BN234" s="158" t="str" cm="1">
        <f t="array" ref="BN234">IF(ISBLANK(AW234),"0",_xlfn.CEILING.MATH(AY234/الفرضيات!$H$4*(1+MAX(_xlfn.CHOOSECOLS(_xlfn._xlws.FILTER($I$4:$AT$335,$K$4:$K$335=AW234),36)))))</f>
        <v>0</v>
      </c>
      <c r="BO234" s="158" t="str">
        <f>IF(ISBLANK(L234),"0",IF(S234&lt;2,"0",(U234*(R234-AG234)/الفرضيات!$H$2*(1+AR234))))</f>
        <v>0</v>
      </c>
      <c r="BP234" s="158" t="str">
        <f t="shared" si="57"/>
        <v>0</v>
      </c>
      <c r="BQ234" s="158" t="str">
        <f t="shared" si="58"/>
        <v>0</v>
      </c>
      <c r="BR234" s="158" t="str">
        <f t="shared" si="59"/>
        <v>0</v>
      </c>
      <c r="BS234" s="158" t="str">
        <f t="shared" si="60"/>
        <v>0</v>
      </c>
      <c r="BT234" s="158" t="str">
        <f t="shared" si="61"/>
        <v>0</v>
      </c>
      <c r="BU234" s="158" t="str" cm="1">
        <f t="array" ref="BU234">IF(ISBLANK(AW234),"0",IF($AZ234&lt;2,"0",_xlfn.CEILING.MATH(AX234/الفرضيات!$H$3*(1+MAX(_xlfn.CHOOSECOLS(_xlfn._xlws.FILTER($I$4:$AT$335,$K$4:$K$335=AW234),36))))))</f>
        <v>0</v>
      </c>
      <c r="BV234" s="158" t="str" cm="1">
        <f t="array" ref="BV234">IF(ISBLANK(AW234),"0",IF($AZ234&lt;2,"0",_xlfn.CEILING.MATH(AY234/الفرضيات!$H$4*(1+MAX(_xlfn.CHOOSECOLS(_xlfn._xlws.FILTER($I$4:$AT$335,$K$4:$K$335=AW234),36))))))</f>
        <v>0</v>
      </c>
      <c r="BW234" s="158" t="str">
        <f>IF(ISBLANK(L234),"0",IF(S234&lt;3,"0",(V234*(R234-AG234)/الفرضيات!$H$2*(1+AR234))))</f>
        <v>0</v>
      </c>
      <c r="BX234" s="158" t="str">
        <f t="shared" si="62"/>
        <v>0</v>
      </c>
      <c r="BY234" s="158" t="str">
        <f t="shared" si="63"/>
        <v>0</v>
      </c>
      <c r="BZ234" s="158" t="str">
        <f t="shared" si="64"/>
        <v>0</v>
      </c>
      <c r="CA234" s="158" t="str">
        <f t="shared" si="65"/>
        <v>0</v>
      </c>
      <c r="CB234" s="158" t="str">
        <f t="shared" si="66"/>
        <v>0</v>
      </c>
      <c r="CC234" s="158" t="str" cm="1">
        <f t="array" ref="CC234">IF(ISBLANK(AW234),"0",IF($AZ234&lt;3,"0",_xlfn.CEILING.MATH(AX234/الفرضيات!$H$3*(1+MAX(_xlfn.CHOOSECOLS(_xlfn._xlws.FILTER($I$4:$AT$335,$K$4:$K$335=AW234),36))))))</f>
        <v>0</v>
      </c>
      <c r="CD234" s="158" t="str" cm="1">
        <f t="array" ref="CD234">IF(ISBLANK(AW234),"0",IF($AZ234&lt;3,"0",_xlfn.CEILING.MATH(AY234/الفرضيات!$H$4*(1+MAX(_xlfn.CHOOSECOLS(_xlfn._xlws.FILTER($I$4:$AT$335,$K$4:$K$335=AW234),36))))))</f>
        <v>0</v>
      </c>
      <c r="CE234" s="158">
        <f>IFERROR(MAX(0,((BG234+BO234+BW234)*(1+AS234+AR234)+(BH234+BI234+BJ234+BL234+BP234+BQ234+BR234+BT234+BX234+BY234+BZ234+CB234)*(1+AS234))*(1+ VLOOKUP(AQ234,الفرضيات!$N$1:$O$11,2,0))-AH234),0)</f>
        <v>0</v>
      </c>
      <c r="CF234" s="158">
        <f t="shared" si="67"/>
        <v>0</v>
      </c>
      <c r="CG234" s="158" cm="1">
        <f t="array" ref="CG234">IFERROR(MAX(0,MAX(BM234,BU234,CC234)*(1+VLOOKUP(MAX(_xlfn.CHOOSECOLS(_xlfn._xlws.FILTER($I$4:$AT$335,$K$4:$K$335=AW234),35)),الفرضيات!$N$2:$O$11,2,0))-BA234),0)</f>
        <v>0</v>
      </c>
      <c r="CH234" s="158" cm="1">
        <f t="array" ref="CH234">IFERROR(MAX(0,MAX(BN234,BV234,CD234)*(1+VLOOKUP(MAX(_xlfn.CHOOSECOLS(_xlfn._xlws.FILTER($I$4:$AT$335,$K$4:$K$335=AW234),35)),الفرضيات!$N$2:$O$11,2,0))-BB234),0)</f>
        <v>0</v>
      </c>
    </row>
    <row r="235" spans="9:86" ht="24.75" thickBot="1" x14ac:dyDescent="0.3">
      <c r="I235" s="10"/>
      <c r="J235" s="10"/>
      <c r="K235" s="10"/>
      <c r="L235" s="10"/>
      <c r="M235" s="10"/>
      <c r="N235" s="10"/>
      <c r="O235" s="10"/>
      <c r="P235" s="10"/>
      <c r="Q235" s="10"/>
      <c r="R235" s="10"/>
      <c r="S235" s="10"/>
      <c r="T235" s="114"/>
      <c r="U235" s="114"/>
      <c r="V235" s="114"/>
      <c r="W235" s="10"/>
      <c r="X235" s="10"/>
      <c r="Y235" s="10"/>
      <c r="Z235" s="10"/>
      <c r="AA235" s="10"/>
      <c r="AB235" s="10"/>
      <c r="AC235" s="10"/>
      <c r="AD235" s="10"/>
      <c r="AE235" s="10"/>
      <c r="AF235" s="10"/>
      <c r="AG235" s="10"/>
      <c r="AH235" s="10"/>
      <c r="AI235" s="10"/>
      <c r="AJ235" s="10"/>
      <c r="AK235" s="10"/>
      <c r="AL235" s="10"/>
      <c r="AM235" s="10"/>
      <c r="AN235" s="10"/>
      <c r="AO235" s="10"/>
      <c r="AP235" s="10"/>
      <c r="AQ235" s="111" t="str">
        <f t="shared" si="51"/>
        <v/>
      </c>
      <c r="AR235" s="114" t="str">
        <f>IF(AQ235="","",(LOOKUP(SUM(N235:O235),الفرضيات!$R$2:$R$9, الفرضيات!$S$2:$S$9)))</f>
        <v/>
      </c>
      <c r="AS235" s="114" t="str">
        <f>IF(ISBLANK(L235),"",الفرضيات!$L$2)</f>
        <v/>
      </c>
      <c r="AT235" s="10"/>
      <c r="AU235" s="142"/>
      <c r="AV235" s="10"/>
      <c r="AW235" s="10"/>
      <c r="AX235" s="10"/>
      <c r="AY235" s="10"/>
      <c r="AZ235" s="10"/>
      <c r="BA235" s="10"/>
      <c r="BB235" s="10"/>
      <c r="BC235" s="10"/>
      <c r="BD235" s="10"/>
      <c r="BE235" s="10"/>
      <c r="BF235" s="144"/>
      <c r="BG235" s="158" t="str">
        <f>IF(ISBLANK(L235),"0",T235*(R235-AG235)/الفرضيات!$H$2*(1+AR235))</f>
        <v>0</v>
      </c>
      <c r="BH235" s="158" t="str">
        <f t="shared" si="52"/>
        <v>0</v>
      </c>
      <c r="BI235" s="158" t="str">
        <f t="shared" si="53"/>
        <v>0</v>
      </c>
      <c r="BJ235" s="158" t="str">
        <f t="shared" si="54"/>
        <v>0</v>
      </c>
      <c r="BK235" s="158" t="str">
        <f t="shared" si="55"/>
        <v>0</v>
      </c>
      <c r="BL235" s="158" t="str">
        <f t="shared" si="56"/>
        <v>0</v>
      </c>
      <c r="BM235" s="158" t="str" cm="1">
        <f t="array" ref="BM235">IF(ISBLANK(AW235),"0",_xlfn.CEILING.MATH(AX235/الفرضيات!$H$3*(1+MAX(_xlfn.CHOOSECOLS(_xlfn._xlws.FILTER($I$4:$AT$335,$K$4:$K$335=AW235),36)))))</f>
        <v>0</v>
      </c>
      <c r="BN235" s="158" t="str" cm="1">
        <f t="array" ref="BN235">IF(ISBLANK(AW235),"0",_xlfn.CEILING.MATH(AY235/الفرضيات!$H$4*(1+MAX(_xlfn.CHOOSECOLS(_xlfn._xlws.FILTER($I$4:$AT$335,$K$4:$K$335=AW235),36)))))</f>
        <v>0</v>
      </c>
      <c r="BO235" s="158" t="str">
        <f>IF(ISBLANK(L235),"0",IF(S235&lt;2,"0",(U235*(R235-AG235)/الفرضيات!$H$2*(1+AR235))))</f>
        <v>0</v>
      </c>
      <c r="BP235" s="158" t="str">
        <f t="shared" si="57"/>
        <v>0</v>
      </c>
      <c r="BQ235" s="158" t="str">
        <f t="shared" si="58"/>
        <v>0</v>
      </c>
      <c r="BR235" s="158" t="str">
        <f t="shared" si="59"/>
        <v>0</v>
      </c>
      <c r="BS235" s="158" t="str">
        <f t="shared" si="60"/>
        <v>0</v>
      </c>
      <c r="BT235" s="158" t="str">
        <f t="shared" si="61"/>
        <v>0</v>
      </c>
      <c r="BU235" s="158" t="str" cm="1">
        <f t="array" ref="BU235">IF(ISBLANK(AW235),"0",IF($AZ235&lt;2,"0",_xlfn.CEILING.MATH(AX235/الفرضيات!$H$3*(1+MAX(_xlfn.CHOOSECOLS(_xlfn._xlws.FILTER($I$4:$AT$335,$K$4:$K$335=AW235),36))))))</f>
        <v>0</v>
      </c>
      <c r="BV235" s="158" t="str" cm="1">
        <f t="array" ref="BV235">IF(ISBLANK(AW235),"0",IF($AZ235&lt;2,"0",_xlfn.CEILING.MATH(AY235/الفرضيات!$H$4*(1+MAX(_xlfn.CHOOSECOLS(_xlfn._xlws.FILTER($I$4:$AT$335,$K$4:$K$335=AW235),36))))))</f>
        <v>0</v>
      </c>
      <c r="BW235" s="158" t="str">
        <f>IF(ISBLANK(L235),"0",IF(S235&lt;3,"0",(V235*(R235-AG235)/الفرضيات!$H$2*(1+AR235))))</f>
        <v>0</v>
      </c>
      <c r="BX235" s="158" t="str">
        <f t="shared" si="62"/>
        <v>0</v>
      </c>
      <c r="BY235" s="158" t="str">
        <f t="shared" si="63"/>
        <v>0</v>
      </c>
      <c r="BZ235" s="158" t="str">
        <f t="shared" si="64"/>
        <v>0</v>
      </c>
      <c r="CA235" s="158" t="str">
        <f t="shared" si="65"/>
        <v>0</v>
      </c>
      <c r="CB235" s="158" t="str">
        <f t="shared" si="66"/>
        <v>0</v>
      </c>
      <c r="CC235" s="158" t="str" cm="1">
        <f t="array" ref="CC235">IF(ISBLANK(AW235),"0",IF($AZ235&lt;3,"0",_xlfn.CEILING.MATH(AX235/الفرضيات!$H$3*(1+MAX(_xlfn.CHOOSECOLS(_xlfn._xlws.FILTER($I$4:$AT$335,$K$4:$K$335=AW235),36))))))</f>
        <v>0</v>
      </c>
      <c r="CD235" s="158" t="str" cm="1">
        <f t="array" ref="CD235">IF(ISBLANK(AW235),"0",IF($AZ235&lt;3,"0",_xlfn.CEILING.MATH(AY235/الفرضيات!$H$4*(1+MAX(_xlfn.CHOOSECOLS(_xlfn._xlws.FILTER($I$4:$AT$335,$K$4:$K$335=AW235),36))))))</f>
        <v>0</v>
      </c>
      <c r="CE235" s="158">
        <f>IFERROR(MAX(0,((BG235+BO235+BW235)*(1+AS235+AR235)+(BH235+BI235+BJ235+BL235+BP235+BQ235+BR235+BT235+BX235+BY235+BZ235+CB235)*(1+AS235))*(1+ VLOOKUP(AQ235,الفرضيات!$N$1:$O$11,2,0))-AH235),0)</f>
        <v>0</v>
      </c>
      <c r="CF235" s="158">
        <f t="shared" si="67"/>
        <v>0</v>
      </c>
      <c r="CG235" s="158" cm="1">
        <f t="array" ref="CG235">IFERROR(MAX(0,MAX(BM235,BU235,CC235)*(1+VLOOKUP(MAX(_xlfn.CHOOSECOLS(_xlfn._xlws.FILTER($I$4:$AT$335,$K$4:$K$335=AW235),35)),الفرضيات!$N$2:$O$11,2,0))-BA235),0)</f>
        <v>0</v>
      </c>
      <c r="CH235" s="158" cm="1">
        <f t="array" ref="CH235">IFERROR(MAX(0,MAX(BN235,BV235,CD235)*(1+VLOOKUP(MAX(_xlfn.CHOOSECOLS(_xlfn._xlws.FILTER($I$4:$AT$335,$K$4:$K$335=AW235),35)),الفرضيات!$N$2:$O$11,2,0))-BB235),0)</f>
        <v>0</v>
      </c>
    </row>
    <row r="236" spans="9:86" ht="24.75" thickBot="1" x14ac:dyDescent="0.3">
      <c r="I236" s="10"/>
      <c r="J236" s="10"/>
      <c r="K236" s="10"/>
      <c r="L236" s="10"/>
      <c r="M236" s="10"/>
      <c r="N236" s="10"/>
      <c r="O236" s="10"/>
      <c r="P236" s="10"/>
      <c r="Q236" s="10"/>
      <c r="R236" s="10"/>
      <c r="S236" s="10"/>
      <c r="T236" s="114"/>
      <c r="U236" s="114"/>
      <c r="V236" s="114"/>
      <c r="W236" s="10"/>
      <c r="X236" s="10"/>
      <c r="Y236" s="10"/>
      <c r="Z236" s="10"/>
      <c r="AA236" s="10"/>
      <c r="AB236" s="10"/>
      <c r="AC236" s="10"/>
      <c r="AD236" s="10"/>
      <c r="AE236" s="10"/>
      <c r="AF236" s="10"/>
      <c r="AG236" s="10"/>
      <c r="AH236" s="10"/>
      <c r="AI236" s="10"/>
      <c r="AJ236" s="10"/>
      <c r="AK236" s="10"/>
      <c r="AL236" s="10"/>
      <c r="AM236" s="10"/>
      <c r="AN236" s="10"/>
      <c r="AO236" s="10"/>
      <c r="AP236" s="10"/>
      <c r="AQ236" s="111" t="str">
        <f t="shared" si="51"/>
        <v/>
      </c>
      <c r="AR236" s="114" t="str">
        <f>IF(AQ236="","",(LOOKUP(SUM(N236:O236),الفرضيات!$R$2:$R$9, الفرضيات!$S$2:$S$9)))</f>
        <v/>
      </c>
      <c r="AS236" s="114" t="str">
        <f>IF(ISBLANK(L236),"",الفرضيات!$L$2)</f>
        <v/>
      </c>
      <c r="AT236" s="10"/>
      <c r="AU236" s="142"/>
      <c r="AV236" s="10"/>
      <c r="AW236" s="10"/>
      <c r="AX236" s="10"/>
      <c r="AY236" s="10"/>
      <c r="AZ236" s="10"/>
      <c r="BA236" s="10"/>
      <c r="BB236" s="10"/>
      <c r="BC236" s="10"/>
      <c r="BD236" s="10"/>
      <c r="BE236" s="10"/>
      <c r="BF236" s="144"/>
      <c r="BG236" s="158" t="str">
        <f>IF(ISBLANK(L236),"0",T236*(R236-AG236)/الفرضيات!$H$2*(1+AR236))</f>
        <v>0</v>
      </c>
      <c r="BH236" s="158" t="str">
        <f t="shared" si="52"/>
        <v>0</v>
      </c>
      <c r="BI236" s="158" t="str">
        <f t="shared" si="53"/>
        <v>0</v>
      </c>
      <c r="BJ236" s="158" t="str">
        <f t="shared" si="54"/>
        <v>0</v>
      </c>
      <c r="BK236" s="158" t="str">
        <f t="shared" si="55"/>
        <v>0</v>
      </c>
      <c r="BL236" s="158" t="str">
        <f t="shared" si="56"/>
        <v>0</v>
      </c>
      <c r="BM236" s="158" t="str" cm="1">
        <f t="array" ref="BM236">IF(ISBLANK(AW236),"0",_xlfn.CEILING.MATH(AX236/الفرضيات!$H$3*(1+MAX(_xlfn.CHOOSECOLS(_xlfn._xlws.FILTER($I$4:$AT$335,$K$4:$K$335=AW236),36)))))</f>
        <v>0</v>
      </c>
      <c r="BN236" s="158" t="str" cm="1">
        <f t="array" ref="BN236">IF(ISBLANK(AW236),"0",_xlfn.CEILING.MATH(AY236/الفرضيات!$H$4*(1+MAX(_xlfn.CHOOSECOLS(_xlfn._xlws.FILTER($I$4:$AT$335,$K$4:$K$335=AW236),36)))))</f>
        <v>0</v>
      </c>
      <c r="BO236" s="158" t="str">
        <f>IF(ISBLANK(L236),"0",IF(S236&lt;2,"0",(U236*(R236-AG236)/الفرضيات!$H$2*(1+AR236))))</f>
        <v>0</v>
      </c>
      <c r="BP236" s="158" t="str">
        <f t="shared" si="57"/>
        <v>0</v>
      </c>
      <c r="BQ236" s="158" t="str">
        <f t="shared" si="58"/>
        <v>0</v>
      </c>
      <c r="BR236" s="158" t="str">
        <f t="shared" si="59"/>
        <v>0</v>
      </c>
      <c r="BS236" s="158" t="str">
        <f t="shared" si="60"/>
        <v>0</v>
      </c>
      <c r="BT236" s="158" t="str">
        <f t="shared" si="61"/>
        <v>0</v>
      </c>
      <c r="BU236" s="158" t="str" cm="1">
        <f t="array" ref="BU236">IF(ISBLANK(AW236),"0",IF($AZ236&lt;2,"0",_xlfn.CEILING.MATH(AX236/الفرضيات!$H$3*(1+MAX(_xlfn.CHOOSECOLS(_xlfn._xlws.FILTER($I$4:$AT$335,$K$4:$K$335=AW236),36))))))</f>
        <v>0</v>
      </c>
      <c r="BV236" s="158" t="str" cm="1">
        <f t="array" ref="BV236">IF(ISBLANK(AW236),"0",IF($AZ236&lt;2,"0",_xlfn.CEILING.MATH(AY236/الفرضيات!$H$4*(1+MAX(_xlfn.CHOOSECOLS(_xlfn._xlws.FILTER($I$4:$AT$335,$K$4:$K$335=AW236),36))))))</f>
        <v>0</v>
      </c>
      <c r="BW236" s="158" t="str">
        <f>IF(ISBLANK(L236),"0",IF(S236&lt;3,"0",(V236*(R236-AG236)/الفرضيات!$H$2*(1+AR236))))</f>
        <v>0</v>
      </c>
      <c r="BX236" s="158" t="str">
        <f t="shared" si="62"/>
        <v>0</v>
      </c>
      <c r="BY236" s="158" t="str">
        <f t="shared" si="63"/>
        <v>0</v>
      </c>
      <c r="BZ236" s="158" t="str">
        <f t="shared" si="64"/>
        <v>0</v>
      </c>
      <c r="CA236" s="158" t="str">
        <f t="shared" si="65"/>
        <v>0</v>
      </c>
      <c r="CB236" s="158" t="str">
        <f t="shared" si="66"/>
        <v>0</v>
      </c>
      <c r="CC236" s="158" t="str" cm="1">
        <f t="array" ref="CC236">IF(ISBLANK(AW236),"0",IF($AZ236&lt;3,"0",_xlfn.CEILING.MATH(AX236/الفرضيات!$H$3*(1+MAX(_xlfn.CHOOSECOLS(_xlfn._xlws.FILTER($I$4:$AT$335,$K$4:$K$335=AW236),36))))))</f>
        <v>0</v>
      </c>
      <c r="CD236" s="158" t="str" cm="1">
        <f t="array" ref="CD236">IF(ISBLANK(AW236),"0",IF($AZ236&lt;3,"0",_xlfn.CEILING.MATH(AY236/الفرضيات!$H$4*(1+MAX(_xlfn.CHOOSECOLS(_xlfn._xlws.FILTER($I$4:$AT$335,$K$4:$K$335=AW236),36))))))</f>
        <v>0</v>
      </c>
      <c r="CE236" s="158">
        <f>IFERROR(MAX(0,((BG236+BO236+BW236)*(1+AS236+AR236)+(BH236+BI236+BJ236+BL236+BP236+BQ236+BR236+BT236+BX236+BY236+BZ236+CB236)*(1+AS236))*(1+ VLOOKUP(AQ236,الفرضيات!$N$1:$O$11,2,0))-AH236),0)</f>
        <v>0</v>
      </c>
      <c r="CF236" s="158">
        <f t="shared" si="67"/>
        <v>0</v>
      </c>
      <c r="CG236" s="158" cm="1">
        <f t="array" ref="CG236">IFERROR(MAX(0,MAX(BM236,BU236,CC236)*(1+VLOOKUP(MAX(_xlfn.CHOOSECOLS(_xlfn._xlws.FILTER($I$4:$AT$335,$K$4:$K$335=AW236),35)),الفرضيات!$N$2:$O$11,2,0))-BA236),0)</f>
        <v>0</v>
      </c>
      <c r="CH236" s="158" cm="1">
        <f t="array" ref="CH236">IFERROR(MAX(0,MAX(BN236,BV236,CD236)*(1+VLOOKUP(MAX(_xlfn.CHOOSECOLS(_xlfn._xlws.FILTER($I$4:$AT$335,$K$4:$K$335=AW236),35)),الفرضيات!$N$2:$O$11,2,0))-BB236),0)</f>
        <v>0</v>
      </c>
    </row>
    <row r="237" spans="9:86" ht="24.75" thickBot="1" x14ac:dyDescent="0.3">
      <c r="I237" s="10"/>
      <c r="J237" s="10"/>
      <c r="K237" s="10"/>
      <c r="L237" s="10"/>
      <c r="M237" s="10"/>
      <c r="N237" s="10"/>
      <c r="O237" s="10"/>
      <c r="P237" s="10"/>
      <c r="Q237" s="10"/>
      <c r="R237" s="10"/>
      <c r="S237" s="10"/>
      <c r="T237" s="114"/>
      <c r="U237" s="114"/>
      <c r="V237" s="114"/>
      <c r="W237" s="10"/>
      <c r="X237" s="10"/>
      <c r="Y237" s="10"/>
      <c r="Z237" s="10"/>
      <c r="AA237" s="10"/>
      <c r="AB237" s="10"/>
      <c r="AC237" s="10"/>
      <c r="AD237" s="10"/>
      <c r="AE237" s="10"/>
      <c r="AF237" s="10"/>
      <c r="AG237" s="10"/>
      <c r="AH237" s="10"/>
      <c r="AI237" s="10"/>
      <c r="AJ237" s="10"/>
      <c r="AK237" s="10"/>
      <c r="AL237" s="10"/>
      <c r="AM237" s="10"/>
      <c r="AN237" s="10"/>
      <c r="AO237" s="10"/>
      <c r="AP237" s="10"/>
      <c r="AQ237" s="111" t="str">
        <f t="shared" si="51"/>
        <v/>
      </c>
      <c r="AR237" s="114" t="str">
        <f>IF(AQ237="","",(LOOKUP(SUM(N237:O237),الفرضيات!$R$2:$R$9, الفرضيات!$S$2:$S$9)))</f>
        <v/>
      </c>
      <c r="AS237" s="114" t="str">
        <f>IF(ISBLANK(L237),"",الفرضيات!$L$2)</f>
        <v/>
      </c>
      <c r="AT237" s="10"/>
      <c r="AU237" s="142"/>
      <c r="AV237" s="10"/>
      <c r="AW237" s="10"/>
      <c r="AX237" s="10"/>
      <c r="AY237" s="10"/>
      <c r="AZ237" s="10"/>
      <c r="BA237" s="10"/>
      <c r="BB237" s="10"/>
      <c r="BC237" s="10"/>
      <c r="BD237" s="10"/>
      <c r="BE237" s="10"/>
      <c r="BF237" s="144"/>
      <c r="BG237" s="158" t="str">
        <f>IF(ISBLANK(L237),"0",T237*(R237-AG237)/الفرضيات!$H$2*(1+AR237))</f>
        <v>0</v>
      </c>
      <c r="BH237" s="158" t="str">
        <f t="shared" si="52"/>
        <v>0</v>
      </c>
      <c r="BI237" s="158" t="str">
        <f t="shared" si="53"/>
        <v>0</v>
      </c>
      <c r="BJ237" s="158" t="str">
        <f t="shared" si="54"/>
        <v>0</v>
      </c>
      <c r="BK237" s="158" t="str">
        <f t="shared" si="55"/>
        <v>0</v>
      </c>
      <c r="BL237" s="158" t="str">
        <f t="shared" si="56"/>
        <v>0</v>
      </c>
      <c r="BM237" s="158" t="str" cm="1">
        <f t="array" ref="BM237">IF(ISBLANK(AW237),"0",_xlfn.CEILING.MATH(AX237/الفرضيات!$H$3*(1+MAX(_xlfn.CHOOSECOLS(_xlfn._xlws.FILTER($I$4:$AT$335,$K$4:$K$335=AW237),36)))))</f>
        <v>0</v>
      </c>
      <c r="BN237" s="158" t="str" cm="1">
        <f t="array" ref="BN237">IF(ISBLANK(AW237),"0",_xlfn.CEILING.MATH(AY237/الفرضيات!$H$4*(1+MAX(_xlfn.CHOOSECOLS(_xlfn._xlws.FILTER($I$4:$AT$335,$K$4:$K$335=AW237),36)))))</f>
        <v>0</v>
      </c>
      <c r="BO237" s="158" t="str">
        <f>IF(ISBLANK(L237),"0",IF(S237&lt;2,"0",(U237*(R237-AG237)/الفرضيات!$H$2*(1+AR237))))</f>
        <v>0</v>
      </c>
      <c r="BP237" s="158" t="str">
        <f t="shared" si="57"/>
        <v>0</v>
      </c>
      <c r="BQ237" s="158" t="str">
        <f t="shared" si="58"/>
        <v>0</v>
      </c>
      <c r="BR237" s="158" t="str">
        <f t="shared" si="59"/>
        <v>0</v>
      </c>
      <c r="BS237" s="158" t="str">
        <f t="shared" si="60"/>
        <v>0</v>
      </c>
      <c r="BT237" s="158" t="str">
        <f t="shared" si="61"/>
        <v>0</v>
      </c>
      <c r="BU237" s="158" t="str" cm="1">
        <f t="array" ref="BU237">IF(ISBLANK(AW237),"0",IF($AZ237&lt;2,"0",_xlfn.CEILING.MATH(AX237/الفرضيات!$H$3*(1+MAX(_xlfn.CHOOSECOLS(_xlfn._xlws.FILTER($I$4:$AT$335,$K$4:$K$335=AW237),36))))))</f>
        <v>0</v>
      </c>
      <c r="BV237" s="158" t="str" cm="1">
        <f t="array" ref="BV237">IF(ISBLANK(AW237),"0",IF($AZ237&lt;2,"0",_xlfn.CEILING.MATH(AY237/الفرضيات!$H$4*(1+MAX(_xlfn.CHOOSECOLS(_xlfn._xlws.FILTER($I$4:$AT$335,$K$4:$K$335=AW237),36))))))</f>
        <v>0</v>
      </c>
      <c r="BW237" s="158" t="str">
        <f>IF(ISBLANK(L237),"0",IF(S237&lt;3,"0",(V237*(R237-AG237)/الفرضيات!$H$2*(1+AR237))))</f>
        <v>0</v>
      </c>
      <c r="BX237" s="158" t="str">
        <f t="shared" si="62"/>
        <v>0</v>
      </c>
      <c r="BY237" s="158" t="str">
        <f t="shared" si="63"/>
        <v>0</v>
      </c>
      <c r="BZ237" s="158" t="str">
        <f t="shared" si="64"/>
        <v>0</v>
      </c>
      <c r="CA237" s="158" t="str">
        <f t="shared" si="65"/>
        <v>0</v>
      </c>
      <c r="CB237" s="158" t="str">
        <f t="shared" si="66"/>
        <v>0</v>
      </c>
      <c r="CC237" s="158" t="str" cm="1">
        <f t="array" ref="CC237">IF(ISBLANK(AW237),"0",IF($AZ237&lt;3,"0",_xlfn.CEILING.MATH(AX237/الفرضيات!$H$3*(1+MAX(_xlfn.CHOOSECOLS(_xlfn._xlws.FILTER($I$4:$AT$335,$K$4:$K$335=AW237),36))))))</f>
        <v>0</v>
      </c>
      <c r="CD237" s="158" t="str" cm="1">
        <f t="array" ref="CD237">IF(ISBLANK(AW237),"0",IF($AZ237&lt;3,"0",_xlfn.CEILING.MATH(AY237/الفرضيات!$H$4*(1+MAX(_xlfn.CHOOSECOLS(_xlfn._xlws.FILTER($I$4:$AT$335,$K$4:$K$335=AW237),36))))))</f>
        <v>0</v>
      </c>
      <c r="CE237" s="158">
        <f>IFERROR(MAX(0,((BG237+BO237+BW237)*(1+AS237+AR237)+(BH237+BI237+BJ237+BL237+BP237+BQ237+BR237+BT237+BX237+BY237+BZ237+CB237)*(1+AS237))*(1+ VLOOKUP(AQ237,الفرضيات!$N$1:$O$11,2,0))-AH237),0)</f>
        <v>0</v>
      </c>
      <c r="CF237" s="158">
        <f t="shared" si="67"/>
        <v>0</v>
      </c>
      <c r="CG237" s="158" cm="1">
        <f t="array" ref="CG237">IFERROR(MAX(0,MAX(BM237,BU237,CC237)*(1+VLOOKUP(MAX(_xlfn.CHOOSECOLS(_xlfn._xlws.FILTER($I$4:$AT$335,$K$4:$K$335=AW237),35)),الفرضيات!$N$2:$O$11,2,0))-BA237),0)</f>
        <v>0</v>
      </c>
      <c r="CH237" s="158" cm="1">
        <f t="array" ref="CH237">IFERROR(MAX(0,MAX(BN237,BV237,CD237)*(1+VLOOKUP(MAX(_xlfn.CHOOSECOLS(_xlfn._xlws.FILTER($I$4:$AT$335,$K$4:$K$335=AW237),35)),الفرضيات!$N$2:$O$11,2,0))-BB237),0)</f>
        <v>0</v>
      </c>
    </row>
    <row r="238" spans="9:86" ht="24.75" thickBot="1" x14ac:dyDescent="0.3">
      <c r="I238" s="10"/>
      <c r="J238" s="10"/>
      <c r="K238" s="10"/>
      <c r="L238" s="10"/>
      <c r="M238" s="10"/>
      <c r="N238" s="10"/>
      <c r="O238" s="10"/>
      <c r="P238" s="10"/>
      <c r="Q238" s="10"/>
      <c r="R238" s="10"/>
      <c r="S238" s="10"/>
      <c r="T238" s="114"/>
      <c r="U238" s="114"/>
      <c r="V238" s="114"/>
      <c r="W238" s="10"/>
      <c r="X238" s="10"/>
      <c r="Y238" s="10"/>
      <c r="Z238" s="10"/>
      <c r="AA238" s="10"/>
      <c r="AB238" s="10"/>
      <c r="AC238" s="10"/>
      <c r="AD238" s="10"/>
      <c r="AE238" s="10"/>
      <c r="AF238" s="10"/>
      <c r="AG238" s="10"/>
      <c r="AH238" s="10"/>
      <c r="AI238" s="10"/>
      <c r="AJ238" s="10"/>
      <c r="AK238" s="10"/>
      <c r="AL238" s="10"/>
      <c r="AM238" s="10"/>
      <c r="AN238" s="10"/>
      <c r="AO238" s="10"/>
      <c r="AP238" s="10"/>
      <c r="AQ238" s="111" t="str">
        <f t="shared" si="51"/>
        <v/>
      </c>
      <c r="AR238" s="114" t="str">
        <f>IF(AQ238="","",(LOOKUP(SUM(N238:O238),الفرضيات!$R$2:$R$9, الفرضيات!$S$2:$S$9)))</f>
        <v/>
      </c>
      <c r="AS238" s="114" t="str">
        <f>IF(ISBLANK(L238),"",الفرضيات!$L$2)</f>
        <v/>
      </c>
      <c r="AT238" s="10"/>
      <c r="AU238" s="142"/>
      <c r="AV238" s="10"/>
      <c r="AW238" s="10"/>
      <c r="AX238" s="10"/>
      <c r="AY238" s="10"/>
      <c r="AZ238" s="10"/>
      <c r="BA238" s="10"/>
      <c r="BB238" s="10"/>
      <c r="BC238" s="10"/>
      <c r="BD238" s="10"/>
      <c r="BE238" s="10"/>
      <c r="BF238" s="144"/>
      <c r="BG238" s="158" t="str">
        <f>IF(ISBLANK(L238),"0",T238*(R238-AG238)/الفرضيات!$H$2*(1+AR238))</f>
        <v>0</v>
      </c>
      <c r="BH238" s="158" t="str">
        <f t="shared" si="52"/>
        <v>0</v>
      </c>
      <c r="BI238" s="158" t="str">
        <f t="shared" si="53"/>
        <v>0</v>
      </c>
      <c r="BJ238" s="158" t="str">
        <f t="shared" si="54"/>
        <v>0</v>
      </c>
      <c r="BK238" s="158" t="str">
        <f t="shared" si="55"/>
        <v>0</v>
      </c>
      <c r="BL238" s="158" t="str">
        <f t="shared" si="56"/>
        <v>0</v>
      </c>
      <c r="BM238" s="158" t="str" cm="1">
        <f t="array" ref="BM238">IF(ISBLANK(AW238),"0",_xlfn.CEILING.MATH(AX238/الفرضيات!$H$3*(1+MAX(_xlfn.CHOOSECOLS(_xlfn._xlws.FILTER($I$4:$AT$335,$K$4:$K$335=AW238),36)))))</f>
        <v>0</v>
      </c>
      <c r="BN238" s="158" t="str" cm="1">
        <f t="array" ref="BN238">IF(ISBLANK(AW238),"0",_xlfn.CEILING.MATH(AY238/الفرضيات!$H$4*(1+MAX(_xlfn.CHOOSECOLS(_xlfn._xlws.FILTER($I$4:$AT$335,$K$4:$K$335=AW238),36)))))</f>
        <v>0</v>
      </c>
      <c r="BO238" s="158" t="str">
        <f>IF(ISBLANK(L238),"0",IF(S238&lt;2,"0",(U238*(R238-AG238)/الفرضيات!$H$2*(1+AR238))))</f>
        <v>0</v>
      </c>
      <c r="BP238" s="158" t="str">
        <f t="shared" si="57"/>
        <v>0</v>
      </c>
      <c r="BQ238" s="158" t="str">
        <f t="shared" si="58"/>
        <v>0</v>
      </c>
      <c r="BR238" s="158" t="str">
        <f t="shared" si="59"/>
        <v>0</v>
      </c>
      <c r="BS238" s="158" t="str">
        <f t="shared" si="60"/>
        <v>0</v>
      </c>
      <c r="BT238" s="158" t="str">
        <f t="shared" si="61"/>
        <v>0</v>
      </c>
      <c r="BU238" s="158" t="str" cm="1">
        <f t="array" ref="BU238">IF(ISBLANK(AW238),"0",IF($AZ238&lt;2,"0",_xlfn.CEILING.MATH(AX238/الفرضيات!$H$3*(1+MAX(_xlfn.CHOOSECOLS(_xlfn._xlws.FILTER($I$4:$AT$335,$K$4:$K$335=AW238),36))))))</f>
        <v>0</v>
      </c>
      <c r="BV238" s="158" t="str" cm="1">
        <f t="array" ref="BV238">IF(ISBLANK(AW238),"0",IF($AZ238&lt;2,"0",_xlfn.CEILING.MATH(AY238/الفرضيات!$H$4*(1+MAX(_xlfn.CHOOSECOLS(_xlfn._xlws.FILTER($I$4:$AT$335,$K$4:$K$335=AW238),36))))))</f>
        <v>0</v>
      </c>
      <c r="BW238" s="158" t="str">
        <f>IF(ISBLANK(L238),"0",IF(S238&lt;3,"0",(V238*(R238-AG238)/الفرضيات!$H$2*(1+AR238))))</f>
        <v>0</v>
      </c>
      <c r="BX238" s="158" t="str">
        <f t="shared" si="62"/>
        <v>0</v>
      </c>
      <c r="BY238" s="158" t="str">
        <f t="shared" si="63"/>
        <v>0</v>
      </c>
      <c r="BZ238" s="158" t="str">
        <f t="shared" si="64"/>
        <v>0</v>
      </c>
      <c r="CA238" s="158" t="str">
        <f t="shared" si="65"/>
        <v>0</v>
      </c>
      <c r="CB238" s="158" t="str">
        <f t="shared" si="66"/>
        <v>0</v>
      </c>
      <c r="CC238" s="158" t="str" cm="1">
        <f t="array" ref="CC238">IF(ISBLANK(AW238),"0",IF($AZ238&lt;3,"0",_xlfn.CEILING.MATH(AX238/الفرضيات!$H$3*(1+MAX(_xlfn.CHOOSECOLS(_xlfn._xlws.FILTER($I$4:$AT$335,$K$4:$K$335=AW238),36))))))</f>
        <v>0</v>
      </c>
      <c r="CD238" s="158" t="str" cm="1">
        <f t="array" ref="CD238">IF(ISBLANK(AW238),"0",IF($AZ238&lt;3,"0",_xlfn.CEILING.MATH(AY238/الفرضيات!$H$4*(1+MAX(_xlfn.CHOOSECOLS(_xlfn._xlws.FILTER($I$4:$AT$335,$K$4:$K$335=AW238),36))))))</f>
        <v>0</v>
      </c>
      <c r="CE238" s="158">
        <f>IFERROR(MAX(0,((BG238+BO238+BW238)*(1+AS238+AR238)+(BH238+BI238+BJ238+BL238+BP238+BQ238+BR238+BT238+BX238+BY238+BZ238+CB238)*(1+AS238))*(1+ VLOOKUP(AQ238,الفرضيات!$N$1:$O$11,2,0))-AH238),0)</f>
        <v>0</v>
      </c>
      <c r="CF238" s="158">
        <f t="shared" si="67"/>
        <v>0</v>
      </c>
      <c r="CG238" s="158" cm="1">
        <f t="array" ref="CG238">IFERROR(MAX(0,MAX(BM238,BU238,CC238)*(1+VLOOKUP(MAX(_xlfn.CHOOSECOLS(_xlfn._xlws.FILTER($I$4:$AT$335,$K$4:$K$335=AW238),35)),الفرضيات!$N$2:$O$11,2,0))-BA238),0)</f>
        <v>0</v>
      </c>
      <c r="CH238" s="158" cm="1">
        <f t="array" ref="CH238">IFERROR(MAX(0,MAX(BN238,BV238,CD238)*(1+VLOOKUP(MAX(_xlfn.CHOOSECOLS(_xlfn._xlws.FILTER($I$4:$AT$335,$K$4:$K$335=AW238),35)),الفرضيات!$N$2:$O$11,2,0))-BB238),0)</f>
        <v>0</v>
      </c>
    </row>
    <row r="239" spans="9:86" ht="24.75" thickBot="1" x14ac:dyDescent="0.3">
      <c r="I239" s="10"/>
      <c r="J239" s="10"/>
      <c r="K239" s="10"/>
      <c r="L239" s="10"/>
      <c r="M239" s="10"/>
      <c r="N239" s="10"/>
      <c r="O239" s="10"/>
      <c r="P239" s="10"/>
      <c r="Q239" s="10"/>
      <c r="R239" s="10"/>
      <c r="S239" s="10"/>
      <c r="T239" s="114"/>
      <c r="U239" s="114"/>
      <c r="V239" s="114"/>
      <c r="W239" s="10"/>
      <c r="X239" s="10"/>
      <c r="Y239" s="10"/>
      <c r="Z239" s="10"/>
      <c r="AA239" s="10"/>
      <c r="AB239" s="10"/>
      <c r="AC239" s="10"/>
      <c r="AD239" s="10"/>
      <c r="AE239" s="10"/>
      <c r="AF239" s="10"/>
      <c r="AG239" s="10"/>
      <c r="AH239" s="10"/>
      <c r="AI239" s="10"/>
      <c r="AJ239" s="10"/>
      <c r="AK239" s="10"/>
      <c r="AL239" s="10"/>
      <c r="AM239" s="10"/>
      <c r="AN239" s="10"/>
      <c r="AO239" s="10"/>
      <c r="AP239" s="10"/>
      <c r="AQ239" s="111" t="str">
        <f t="shared" si="51"/>
        <v/>
      </c>
      <c r="AR239" s="114" t="str">
        <f>IF(AQ239="","",(LOOKUP(SUM(N239:O239),الفرضيات!$R$2:$R$9, الفرضيات!$S$2:$S$9)))</f>
        <v/>
      </c>
      <c r="AS239" s="114" t="str">
        <f>IF(ISBLANK(L239),"",الفرضيات!$L$2)</f>
        <v/>
      </c>
      <c r="AT239" s="10"/>
      <c r="AU239" s="142"/>
      <c r="AV239" s="10"/>
      <c r="AW239" s="10"/>
      <c r="AX239" s="10"/>
      <c r="AY239" s="10"/>
      <c r="AZ239" s="10"/>
      <c r="BA239" s="10"/>
      <c r="BB239" s="10"/>
      <c r="BC239" s="10"/>
      <c r="BD239" s="10"/>
      <c r="BE239" s="10"/>
      <c r="BF239" s="144"/>
      <c r="BG239" s="158" t="str">
        <f>IF(ISBLANK(L239),"0",T239*(R239-AG239)/الفرضيات!$H$2*(1+AR239))</f>
        <v>0</v>
      </c>
      <c r="BH239" s="158" t="str">
        <f t="shared" si="52"/>
        <v>0</v>
      </c>
      <c r="BI239" s="158" t="str">
        <f t="shared" si="53"/>
        <v>0</v>
      </c>
      <c r="BJ239" s="158" t="str">
        <f t="shared" si="54"/>
        <v>0</v>
      </c>
      <c r="BK239" s="158" t="str">
        <f t="shared" si="55"/>
        <v>0</v>
      </c>
      <c r="BL239" s="158" t="str">
        <f t="shared" si="56"/>
        <v>0</v>
      </c>
      <c r="BM239" s="158" t="str" cm="1">
        <f t="array" ref="BM239">IF(ISBLANK(AW239),"0",_xlfn.CEILING.MATH(AX239/الفرضيات!$H$3*(1+MAX(_xlfn.CHOOSECOLS(_xlfn._xlws.FILTER($I$4:$AT$335,$K$4:$K$335=AW239),36)))))</f>
        <v>0</v>
      </c>
      <c r="BN239" s="158" t="str" cm="1">
        <f t="array" ref="BN239">IF(ISBLANK(AW239),"0",_xlfn.CEILING.MATH(AY239/الفرضيات!$H$4*(1+MAX(_xlfn.CHOOSECOLS(_xlfn._xlws.FILTER($I$4:$AT$335,$K$4:$K$335=AW239),36)))))</f>
        <v>0</v>
      </c>
      <c r="BO239" s="158" t="str">
        <f>IF(ISBLANK(L239),"0",IF(S239&lt;2,"0",(U239*(R239-AG239)/الفرضيات!$H$2*(1+AR239))))</f>
        <v>0</v>
      </c>
      <c r="BP239" s="158" t="str">
        <f t="shared" si="57"/>
        <v>0</v>
      </c>
      <c r="BQ239" s="158" t="str">
        <f t="shared" si="58"/>
        <v>0</v>
      </c>
      <c r="BR239" s="158" t="str">
        <f t="shared" si="59"/>
        <v>0</v>
      </c>
      <c r="BS239" s="158" t="str">
        <f t="shared" si="60"/>
        <v>0</v>
      </c>
      <c r="BT239" s="158" t="str">
        <f t="shared" si="61"/>
        <v>0</v>
      </c>
      <c r="BU239" s="158" t="str" cm="1">
        <f t="array" ref="BU239">IF(ISBLANK(AW239),"0",IF($AZ239&lt;2,"0",_xlfn.CEILING.MATH(AX239/الفرضيات!$H$3*(1+MAX(_xlfn.CHOOSECOLS(_xlfn._xlws.FILTER($I$4:$AT$335,$K$4:$K$335=AW239),36))))))</f>
        <v>0</v>
      </c>
      <c r="BV239" s="158" t="str" cm="1">
        <f t="array" ref="BV239">IF(ISBLANK(AW239),"0",IF($AZ239&lt;2,"0",_xlfn.CEILING.MATH(AY239/الفرضيات!$H$4*(1+MAX(_xlfn.CHOOSECOLS(_xlfn._xlws.FILTER($I$4:$AT$335,$K$4:$K$335=AW239),36))))))</f>
        <v>0</v>
      </c>
      <c r="BW239" s="158" t="str">
        <f>IF(ISBLANK(L239),"0",IF(S239&lt;3,"0",(V239*(R239-AG239)/الفرضيات!$H$2*(1+AR239))))</f>
        <v>0</v>
      </c>
      <c r="BX239" s="158" t="str">
        <f t="shared" si="62"/>
        <v>0</v>
      </c>
      <c r="BY239" s="158" t="str">
        <f t="shared" si="63"/>
        <v>0</v>
      </c>
      <c r="BZ239" s="158" t="str">
        <f t="shared" si="64"/>
        <v>0</v>
      </c>
      <c r="CA239" s="158" t="str">
        <f t="shared" si="65"/>
        <v>0</v>
      </c>
      <c r="CB239" s="158" t="str">
        <f t="shared" si="66"/>
        <v>0</v>
      </c>
      <c r="CC239" s="158" t="str" cm="1">
        <f t="array" ref="CC239">IF(ISBLANK(AW239),"0",IF($AZ239&lt;3,"0",_xlfn.CEILING.MATH(AX239/الفرضيات!$H$3*(1+MAX(_xlfn.CHOOSECOLS(_xlfn._xlws.FILTER($I$4:$AT$335,$K$4:$K$335=AW239),36))))))</f>
        <v>0</v>
      </c>
      <c r="CD239" s="158" t="str" cm="1">
        <f t="array" ref="CD239">IF(ISBLANK(AW239),"0",IF($AZ239&lt;3,"0",_xlfn.CEILING.MATH(AY239/الفرضيات!$H$4*(1+MAX(_xlfn.CHOOSECOLS(_xlfn._xlws.FILTER($I$4:$AT$335,$K$4:$K$335=AW239),36))))))</f>
        <v>0</v>
      </c>
      <c r="CE239" s="158">
        <f>IFERROR(MAX(0,((BG239+BO239+BW239)*(1+AS239+AR239)+(BH239+BI239+BJ239+BL239+BP239+BQ239+BR239+BT239+BX239+BY239+BZ239+CB239)*(1+AS239))*(1+ VLOOKUP(AQ239,الفرضيات!$N$1:$O$11,2,0))-AH239),0)</f>
        <v>0</v>
      </c>
      <c r="CF239" s="158">
        <f t="shared" si="67"/>
        <v>0</v>
      </c>
      <c r="CG239" s="158" cm="1">
        <f t="array" ref="CG239">IFERROR(MAX(0,MAX(BM239,BU239,CC239)*(1+VLOOKUP(MAX(_xlfn.CHOOSECOLS(_xlfn._xlws.FILTER($I$4:$AT$335,$K$4:$K$335=AW239),35)),الفرضيات!$N$2:$O$11,2,0))-BA239),0)</f>
        <v>0</v>
      </c>
      <c r="CH239" s="158" cm="1">
        <f t="array" ref="CH239">IFERROR(MAX(0,MAX(BN239,BV239,CD239)*(1+VLOOKUP(MAX(_xlfn.CHOOSECOLS(_xlfn._xlws.FILTER($I$4:$AT$335,$K$4:$K$335=AW239),35)),الفرضيات!$N$2:$O$11,2,0))-BB239),0)</f>
        <v>0</v>
      </c>
    </row>
    <row r="240" spans="9:86" ht="24.75" thickBot="1" x14ac:dyDescent="0.3">
      <c r="I240" s="10"/>
      <c r="J240" s="10"/>
      <c r="K240" s="10"/>
      <c r="L240" s="10"/>
      <c r="M240" s="10"/>
      <c r="N240" s="10"/>
      <c r="O240" s="10"/>
      <c r="P240" s="10"/>
      <c r="Q240" s="10"/>
      <c r="R240" s="10"/>
      <c r="S240" s="10"/>
      <c r="T240" s="114"/>
      <c r="U240" s="114"/>
      <c r="V240" s="114"/>
      <c r="W240" s="10"/>
      <c r="X240" s="10"/>
      <c r="Y240" s="10"/>
      <c r="Z240" s="10"/>
      <c r="AA240" s="10"/>
      <c r="AB240" s="10"/>
      <c r="AC240" s="10"/>
      <c r="AD240" s="10"/>
      <c r="AE240" s="10"/>
      <c r="AF240" s="10"/>
      <c r="AG240" s="10"/>
      <c r="AH240" s="10"/>
      <c r="AI240" s="10"/>
      <c r="AJ240" s="10"/>
      <c r="AK240" s="10"/>
      <c r="AL240" s="10"/>
      <c r="AM240" s="10"/>
      <c r="AN240" s="10"/>
      <c r="AO240" s="10"/>
      <c r="AP240" s="10"/>
      <c r="AQ240" s="111" t="str">
        <f t="shared" si="51"/>
        <v/>
      </c>
      <c r="AR240" s="114" t="str">
        <f>IF(AQ240="","",(LOOKUP(SUM(N240:O240),الفرضيات!$R$2:$R$9, الفرضيات!$S$2:$S$9)))</f>
        <v/>
      </c>
      <c r="AS240" s="114" t="str">
        <f>IF(ISBLANK(L240),"",الفرضيات!$L$2)</f>
        <v/>
      </c>
      <c r="AT240" s="10"/>
      <c r="AU240" s="142"/>
      <c r="AV240" s="10"/>
      <c r="AW240" s="10"/>
      <c r="AX240" s="10"/>
      <c r="AY240" s="10"/>
      <c r="AZ240" s="10"/>
      <c r="BA240" s="10"/>
      <c r="BB240" s="10"/>
      <c r="BC240" s="10"/>
      <c r="BD240" s="10"/>
      <c r="BE240" s="10"/>
      <c r="BF240" s="144"/>
      <c r="BG240" s="158" t="str">
        <f>IF(ISBLANK(L240),"0",T240*(R240-AG240)/الفرضيات!$H$2*(1+AR240))</f>
        <v>0</v>
      </c>
      <c r="BH240" s="158" t="str">
        <f t="shared" si="52"/>
        <v>0</v>
      </c>
      <c r="BI240" s="158" t="str">
        <f t="shared" si="53"/>
        <v>0</v>
      </c>
      <c r="BJ240" s="158" t="str">
        <f t="shared" si="54"/>
        <v>0</v>
      </c>
      <c r="BK240" s="158" t="str">
        <f t="shared" si="55"/>
        <v>0</v>
      </c>
      <c r="BL240" s="158" t="str">
        <f t="shared" si="56"/>
        <v>0</v>
      </c>
      <c r="BM240" s="158" t="str" cm="1">
        <f t="array" ref="BM240">IF(ISBLANK(AW240),"0",_xlfn.CEILING.MATH(AX240/الفرضيات!$H$3*(1+MAX(_xlfn.CHOOSECOLS(_xlfn._xlws.FILTER($I$4:$AT$335,$K$4:$K$335=AW240),36)))))</f>
        <v>0</v>
      </c>
      <c r="BN240" s="158" t="str" cm="1">
        <f t="array" ref="BN240">IF(ISBLANK(AW240),"0",_xlfn.CEILING.MATH(AY240/الفرضيات!$H$4*(1+MAX(_xlfn.CHOOSECOLS(_xlfn._xlws.FILTER($I$4:$AT$335,$K$4:$K$335=AW240),36)))))</f>
        <v>0</v>
      </c>
      <c r="BO240" s="158" t="str">
        <f>IF(ISBLANK(L240),"0",IF(S240&lt;2,"0",(U240*(R240-AG240)/الفرضيات!$H$2*(1+AR240))))</f>
        <v>0</v>
      </c>
      <c r="BP240" s="158" t="str">
        <f t="shared" si="57"/>
        <v>0</v>
      </c>
      <c r="BQ240" s="158" t="str">
        <f t="shared" si="58"/>
        <v>0</v>
      </c>
      <c r="BR240" s="158" t="str">
        <f t="shared" si="59"/>
        <v>0</v>
      </c>
      <c r="BS240" s="158" t="str">
        <f t="shared" si="60"/>
        <v>0</v>
      </c>
      <c r="BT240" s="158" t="str">
        <f t="shared" si="61"/>
        <v>0</v>
      </c>
      <c r="BU240" s="158" t="str" cm="1">
        <f t="array" ref="BU240">IF(ISBLANK(AW240),"0",IF($AZ240&lt;2,"0",_xlfn.CEILING.MATH(AX240/الفرضيات!$H$3*(1+MAX(_xlfn.CHOOSECOLS(_xlfn._xlws.FILTER($I$4:$AT$335,$K$4:$K$335=AW240),36))))))</f>
        <v>0</v>
      </c>
      <c r="BV240" s="158" t="str" cm="1">
        <f t="array" ref="BV240">IF(ISBLANK(AW240),"0",IF($AZ240&lt;2,"0",_xlfn.CEILING.MATH(AY240/الفرضيات!$H$4*(1+MAX(_xlfn.CHOOSECOLS(_xlfn._xlws.FILTER($I$4:$AT$335,$K$4:$K$335=AW240),36))))))</f>
        <v>0</v>
      </c>
      <c r="BW240" s="158" t="str">
        <f>IF(ISBLANK(L240),"0",IF(S240&lt;3,"0",(V240*(R240-AG240)/الفرضيات!$H$2*(1+AR240))))</f>
        <v>0</v>
      </c>
      <c r="BX240" s="158" t="str">
        <f t="shared" si="62"/>
        <v>0</v>
      </c>
      <c r="BY240" s="158" t="str">
        <f t="shared" si="63"/>
        <v>0</v>
      </c>
      <c r="BZ240" s="158" t="str">
        <f t="shared" si="64"/>
        <v>0</v>
      </c>
      <c r="CA240" s="158" t="str">
        <f t="shared" si="65"/>
        <v>0</v>
      </c>
      <c r="CB240" s="158" t="str">
        <f t="shared" si="66"/>
        <v>0</v>
      </c>
      <c r="CC240" s="158" t="str" cm="1">
        <f t="array" ref="CC240">IF(ISBLANK(AW240),"0",IF($AZ240&lt;3,"0",_xlfn.CEILING.MATH(AX240/الفرضيات!$H$3*(1+MAX(_xlfn.CHOOSECOLS(_xlfn._xlws.FILTER($I$4:$AT$335,$K$4:$K$335=AW240),36))))))</f>
        <v>0</v>
      </c>
      <c r="CD240" s="158" t="str" cm="1">
        <f t="array" ref="CD240">IF(ISBLANK(AW240),"0",IF($AZ240&lt;3,"0",_xlfn.CEILING.MATH(AY240/الفرضيات!$H$4*(1+MAX(_xlfn.CHOOSECOLS(_xlfn._xlws.FILTER($I$4:$AT$335,$K$4:$K$335=AW240),36))))))</f>
        <v>0</v>
      </c>
      <c r="CE240" s="158">
        <f>IFERROR(MAX(0,((BG240+BO240+BW240)*(1+AS240+AR240)+(BH240+BI240+BJ240+BL240+BP240+BQ240+BR240+BT240+BX240+BY240+BZ240+CB240)*(1+AS240))*(1+ VLOOKUP(AQ240,الفرضيات!$N$1:$O$11,2,0))-AH240),0)</f>
        <v>0</v>
      </c>
      <c r="CF240" s="158">
        <f t="shared" si="67"/>
        <v>0</v>
      </c>
      <c r="CG240" s="158" cm="1">
        <f t="array" ref="CG240">IFERROR(MAX(0,MAX(BM240,BU240,CC240)*(1+VLOOKUP(MAX(_xlfn.CHOOSECOLS(_xlfn._xlws.FILTER($I$4:$AT$335,$K$4:$K$335=AW240),35)),الفرضيات!$N$2:$O$11,2,0))-BA240),0)</f>
        <v>0</v>
      </c>
      <c r="CH240" s="158" cm="1">
        <f t="array" ref="CH240">IFERROR(MAX(0,MAX(BN240,BV240,CD240)*(1+VLOOKUP(MAX(_xlfn.CHOOSECOLS(_xlfn._xlws.FILTER($I$4:$AT$335,$K$4:$K$335=AW240),35)),الفرضيات!$N$2:$O$11,2,0))-BB240),0)</f>
        <v>0</v>
      </c>
    </row>
    <row r="241" spans="9:86" ht="24.75" thickBot="1" x14ac:dyDescent="0.3">
      <c r="I241" s="10"/>
      <c r="J241" s="10"/>
      <c r="K241" s="10"/>
      <c r="L241" s="10"/>
      <c r="M241" s="10"/>
      <c r="N241" s="10"/>
      <c r="O241" s="10"/>
      <c r="P241" s="10"/>
      <c r="Q241" s="10"/>
      <c r="R241" s="10"/>
      <c r="S241" s="10"/>
      <c r="T241" s="114"/>
      <c r="U241" s="114"/>
      <c r="V241" s="114"/>
      <c r="W241" s="10"/>
      <c r="X241" s="10"/>
      <c r="Y241" s="10"/>
      <c r="Z241" s="10"/>
      <c r="AA241" s="10"/>
      <c r="AB241" s="10"/>
      <c r="AC241" s="10"/>
      <c r="AD241" s="10"/>
      <c r="AE241" s="10"/>
      <c r="AF241" s="10"/>
      <c r="AG241" s="10"/>
      <c r="AH241" s="10"/>
      <c r="AI241" s="10"/>
      <c r="AJ241" s="10"/>
      <c r="AK241" s="10"/>
      <c r="AL241" s="10"/>
      <c r="AM241" s="10"/>
      <c r="AN241" s="10"/>
      <c r="AO241" s="10"/>
      <c r="AP241" s="10"/>
      <c r="AQ241" s="111" t="str">
        <f t="shared" si="51"/>
        <v/>
      </c>
      <c r="AR241" s="114" t="str">
        <f>IF(AQ241="","",(LOOKUP(SUM(N241:O241),الفرضيات!$R$2:$R$9, الفرضيات!$S$2:$S$9)))</f>
        <v/>
      </c>
      <c r="AS241" s="114" t="str">
        <f>IF(ISBLANK(L241),"",الفرضيات!$L$2)</f>
        <v/>
      </c>
      <c r="AT241" s="10"/>
      <c r="AU241" s="142"/>
      <c r="AV241" s="10"/>
      <c r="AW241" s="10"/>
      <c r="AX241" s="10"/>
      <c r="AY241" s="10"/>
      <c r="AZ241" s="10"/>
      <c r="BA241" s="10"/>
      <c r="BB241" s="10"/>
      <c r="BC241" s="10"/>
      <c r="BD241" s="10"/>
      <c r="BE241" s="10"/>
      <c r="BF241" s="144"/>
      <c r="BG241" s="158" t="str">
        <f>IF(ISBLANK(L241),"0",T241*(R241-AG241)/الفرضيات!$H$2*(1+AR241))</f>
        <v>0</v>
      </c>
      <c r="BH241" s="158" t="str">
        <f t="shared" si="52"/>
        <v>0</v>
      </c>
      <c r="BI241" s="158" t="str">
        <f t="shared" si="53"/>
        <v>0</v>
      </c>
      <c r="BJ241" s="158" t="str">
        <f t="shared" si="54"/>
        <v>0</v>
      </c>
      <c r="BK241" s="158" t="str">
        <f t="shared" si="55"/>
        <v>0</v>
      </c>
      <c r="BL241" s="158" t="str">
        <f t="shared" si="56"/>
        <v>0</v>
      </c>
      <c r="BM241" s="158" t="str" cm="1">
        <f t="array" ref="BM241">IF(ISBLANK(AW241),"0",_xlfn.CEILING.MATH(AX241/الفرضيات!$H$3*(1+MAX(_xlfn.CHOOSECOLS(_xlfn._xlws.FILTER($I$4:$AT$335,$K$4:$K$335=AW241),36)))))</f>
        <v>0</v>
      </c>
      <c r="BN241" s="158" t="str" cm="1">
        <f t="array" ref="BN241">IF(ISBLANK(AW241),"0",_xlfn.CEILING.MATH(AY241/الفرضيات!$H$4*(1+MAX(_xlfn.CHOOSECOLS(_xlfn._xlws.FILTER($I$4:$AT$335,$K$4:$K$335=AW241),36)))))</f>
        <v>0</v>
      </c>
      <c r="BO241" s="158" t="str">
        <f>IF(ISBLANK(L241),"0",IF(S241&lt;2,"0",(U241*(R241-AG241)/الفرضيات!$H$2*(1+AR241))))</f>
        <v>0</v>
      </c>
      <c r="BP241" s="158" t="str">
        <f t="shared" si="57"/>
        <v>0</v>
      </c>
      <c r="BQ241" s="158" t="str">
        <f t="shared" si="58"/>
        <v>0</v>
      </c>
      <c r="BR241" s="158" t="str">
        <f t="shared" si="59"/>
        <v>0</v>
      </c>
      <c r="BS241" s="158" t="str">
        <f t="shared" si="60"/>
        <v>0</v>
      </c>
      <c r="BT241" s="158" t="str">
        <f t="shared" si="61"/>
        <v>0</v>
      </c>
      <c r="BU241" s="158" t="str" cm="1">
        <f t="array" ref="BU241">IF(ISBLANK(AW241),"0",IF($AZ241&lt;2,"0",_xlfn.CEILING.MATH(AX241/الفرضيات!$H$3*(1+MAX(_xlfn.CHOOSECOLS(_xlfn._xlws.FILTER($I$4:$AT$335,$K$4:$K$335=AW241),36))))))</f>
        <v>0</v>
      </c>
      <c r="BV241" s="158" t="str" cm="1">
        <f t="array" ref="BV241">IF(ISBLANK(AW241),"0",IF($AZ241&lt;2,"0",_xlfn.CEILING.MATH(AY241/الفرضيات!$H$4*(1+MAX(_xlfn.CHOOSECOLS(_xlfn._xlws.FILTER($I$4:$AT$335,$K$4:$K$335=AW241),36))))))</f>
        <v>0</v>
      </c>
      <c r="BW241" s="158" t="str">
        <f>IF(ISBLANK(L241),"0",IF(S241&lt;3,"0",(V241*(R241-AG241)/الفرضيات!$H$2*(1+AR241))))</f>
        <v>0</v>
      </c>
      <c r="BX241" s="158" t="str">
        <f t="shared" si="62"/>
        <v>0</v>
      </c>
      <c r="BY241" s="158" t="str">
        <f t="shared" si="63"/>
        <v>0</v>
      </c>
      <c r="BZ241" s="158" t="str">
        <f t="shared" si="64"/>
        <v>0</v>
      </c>
      <c r="CA241" s="158" t="str">
        <f t="shared" si="65"/>
        <v>0</v>
      </c>
      <c r="CB241" s="158" t="str">
        <f t="shared" si="66"/>
        <v>0</v>
      </c>
      <c r="CC241" s="158" t="str" cm="1">
        <f t="array" ref="CC241">IF(ISBLANK(AW241),"0",IF($AZ241&lt;3,"0",_xlfn.CEILING.MATH(AX241/الفرضيات!$H$3*(1+MAX(_xlfn.CHOOSECOLS(_xlfn._xlws.FILTER($I$4:$AT$335,$K$4:$K$335=AW241),36))))))</f>
        <v>0</v>
      </c>
      <c r="CD241" s="158" t="str" cm="1">
        <f t="array" ref="CD241">IF(ISBLANK(AW241),"0",IF($AZ241&lt;3,"0",_xlfn.CEILING.MATH(AY241/الفرضيات!$H$4*(1+MAX(_xlfn.CHOOSECOLS(_xlfn._xlws.FILTER($I$4:$AT$335,$K$4:$K$335=AW241),36))))))</f>
        <v>0</v>
      </c>
      <c r="CE241" s="158">
        <f>IFERROR(MAX(0,((BG241+BO241+BW241)*(1+AS241+AR241)+(BH241+BI241+BJ241+BL241+BP241+BQ241+BR241+BT241+BX241+BY241+BZ241+CB241)*(1+AS241))*(1+ VLOOKUP(AQ241,الفرضيات!$N$1:$O$11,2,0))-AH241),0)</f>
        <v>0</v>
      </c>
      <c r="CF241" s="158">
        <f t="shared" si="67"/>
        <v>0</v>
      </c>
      <c r="CG241" s="158" cm="1">
        <f t="array" ref="CG241">IFERROR(MAX(0,MAX(BM241,BU241,CC241)*(1+VLOOKUP(MAX(_xlfn.CHOOSECOLS(_xlfn._xlws.FILTER($I$4:$AT$335,$K$4:$K$335=AW241),35)),الفرضيات!$N$2:$O$11,2,0))-BA241),0)</f>
        <v>0</v>
      </c>
      <c r="CH241" s="158" cm="1">
        <f t="array" ref="CH241">IFERROR(MAX(0,MAX(BN241,BV241,CD241)*(1+VLOOKUP(MAX(_xlfn.CHOOSECOLS(_xlfn._xlws.FILTER($I$4:$AT$335,$K$4:$K$335=AW241),35)),الفرضيات!$N$2:$O$11,2,0))-BB241),0)</f>
        <v>0</v>
      </c>
    </row>
    <row r="242" spans="9:86" ht="24.75" thickBot="1" x14ac:dyDescent="0.3">
      <c r="I242" s="10"/>
      <c r="J242" s="10"/>
      <c r="K242" s="10"/>
      <c r="L242" s="10"/>
      <c r="M242" s="10"/>
      <c r="N242" s="10"/>
      <c r="O242" s="10"/>
      <c r="P242" s="10"/>
      <c r="Q242" s="10"/>
      <c r="R242" s="10"/>
      <c r="S242" s="10"/>
      <c r="T242" s="114"/>
      <c r="U242" s="114"/>
      <c r="V242" s="114"/>
      <c r="W242" s="10"/>
      <c r="X242" s="10"/>
      <c r="Y242" s="10"/>
      <c r="Z242" s="10"/>
      <c r="AA242" s="10"/>
      <c r="AB242" s="10"/>
      <c r="AC242" s="10"/>
      <c r="AD242" s="10"/>
      <c r="AE242" s="10"/>
      <c r="AF242" s="10"/>
      <c r="AG242" s="10"/>
      <c r="AH242" s="10"/>
      <c r="AI242" s="10"/>
      <c r="AJ242" s="10"/>
      <c r="AK242" s="10"/>
      <c r="AL242" s="10"/>
      <c r="AM242" s="10"/>
      <c r="AN242" s="10"/>
      <c r="AO242" s="10"/>
      <c r="AP242" s="10"/>
      <c r="AQ242" s="111" t="str">
        <f t="shared" si="51"/>
        <v/>
      </c>
      <c r="AR242" s="114" t="str">
        <f>IF(AQ242="","",(LOOKUP(SUM(N242:O242),الفرضيات!$R$2:$R$9, الفرضيات!$S$2:$S$9)))</f>
        <v/>
      </c>
      <c r="AS242" s="114" t="str">
        <f>IF(ISBLANK(L242),"",الفرضيات!$L$2)</f>
        <v/>
      </c>
      <c r="AT242" s="10"/>
      <c r="AU242" s="142"/>
      <c r="AV242" s="10"/>
      <c r="AW242" s="10"/>
      <c r="AX242" s="10"/>
      <c r="AY242" s="10"/>
      <c r="AZ242" s="10"/>
      <c r="BA242" s="10"/>
      <c r="BB242" s="10"/>
      <c r="BC242" s="10"/>
      <c r="BD242" s="10"/>
      <c r="BE242" s="10"/>
      <c r="BF242" s="144"/>
      <c r="BG242" s="158" t="str">
        <f>IF(ISBLANK(L242),"0",T242*(R242-AG242)/الفرضيات!$H$2*(1+AR242))</f>
        <v>0</v>
      </c>
      <c r="BH242" s="158" t="str">
        <f t="shared" si="52"/>
        <v>0</v>
      </c>
      <c r="BI242" s="158" t="str">
        <f t="shared" si="53"/>
        <v>0</v>
      </c>
      <c r="BJ242" s="158" t="str">
        <f t="shared" si="54"/>
        <v>0</v>
      </c>
      <c r="BK242" s="158" t="str">
        <f t="shared" si="55"/>
        <v>0</v>
      </c>
      <c r="BL242" s="158" t="str">
        <f t="shared" si="56"/>
        <v>0</v>
      </c>
      <c r="BM242" s="158" t="str" cm="1">
        <f t="array" ref="BM242">IF(ISBLANK(AW242),"0",_xlfn.CEILING.MATH(AX242/الفرضيات!$H$3*(1+MAX(_xlfn.CHOOSECOLS(_xlfn._xlws.FILTER($I$4:$AT$335,$K$4:$K$335=AW242),36)))))</f>
        <v>0</v>
      </c>
      <c r="BN242" s="158" t="str" cm="1">
        <f t="array" ref="BN242">IF(ISBLANK(AW242),"0",_xlfn.CEILING.MATH(AY242/الفرضيات!$H$4*(1+MAX(_xlfn.CHOOSECOLS(_xlfn._xlws.FILTER($I$4:$AT$335,$K$4:$K$335=AW242),36)))))</f>
        <v>0</v>
      </c>
      <c r="BO242" s="158" t="str">
        <f>IF(ISBLANK(L242),"0",IF(S242&lt;2,"0",(U242*(R242-AG242)/الفرضيات!$H$2*(1+AR242))))</f>
        <v>0</v>
      </c>
      <c r="BP242" s="158" t="str">
        <f t="shared" si="57"/>
        <v>0</v>
      </c>
      <c r="BQ242" s="158" t="str">
        <f t="shared" si="58"/>
        <v>0</v>
      </c>
      <c r="BR242" s="158" t="str">
        <f t="shared" si="59"/>
        <v>0</v>
      </c>
      <c r="BS242" s="158" t="str">
        <f t="shared" si="60"/>
        <v>0</v>
      </c>
      <c r="BT242" s="158" t="str">
        <f t="shared" si="61"/>
        <v>0</v>
      </c>
      <c r="BU242" s="158" t="str" cm="1">
        <f t="array" ref="BU242">IF(ISBLANK(AW242),"0",IF($AZ242&lt;2,"0",_xlfn.CEILING.MATH(AX242/الفرضيات!$H$3*(1+MAX(_xlfn.CHOOSECOLS(_xlfn._xlws.FILTER($I$4:$AT$335,$K$4:$K$335=AW242),36))))))</f>
        <v>0</v>
      </c>
      <c r="BV242" s="158" t="str" cm="1">
        <f t="array" ref="BV242">IF(ISBLANK(AW242),"0",IF($AZ242&lt;2,"0",_xlfn.CEILING.MATH(AY242/الفرضيات!$H$4*(1+MAX(_xlfn.CHOOSECOLS(_xlfn._xlws.FILTER($I$4:$AT$335,$K$4:$K$335=AW242),36))))))</f>
        <v>0</v>
      </c>
      <c r="BW242" s="158" t="str">
        <f>IF(ISBLANK(L242),"0",IF(S242&lt;3,"0",(V242*(R242-AG242)/الفرضيات!$H$2*(1+AR242))))</f>
        <v>0</v>
      </c>
      <c r="BX242" s="158" t="str">
        <f t="shared" si="62"/>
        <v>0</v>
      </c>
      <c r="BY242" s="158" t="str">
        <f t="shared" si="63"/>
        <v>0</v>
      </c>
      <c r="BZ242" s="158" t="str">
        <f t="shared" si="64"/>
        <v>0</v>
      </c>
      <c r="CA242" s="158" t="str">
        <f t="shared" si="65"/>
        <v>0</v>
      </c>
      <c r="CB242" s="158" t="str">
        <f t="shared" si="66"/>
        <v>0</v>
      </c>
      <c r="CC242" s="158" t="str" cm="1">
        <f t="array" ref="CC242">IF(ISBLANK(AW242),"0",IF($AZ242&lt;3,"0",_xlfn.CEILING.MATH(AX242/الفرضيات!$H$3*(1+MAX(_xlfn.CHOOSECOLS(_xlfn._xlws.FILTER($I$4:$AT$335,$K$4:$K$335=AW242),36))))))</f>
        <v>0</v>
      </c>
      <c r="CD242" s="158" t="str" cm="1">
        <f t="array" ref="CD242">IF(ISBLANK(AW242),"0",IF($AZ242&lt;3,"0",_xlfn.CEILING.MATH(AY242/الفرضيات!$H$4*(1+MAX(_xlfn.CHOOSECOLS(_xlfn._xlws.FILTER($I$4:$AT$335,$K$4:$K$335=AW242),36))))))</f>
        <v>0</v>
      </c>
      <c r="CE242" s="158">
        <f>IFERROR(MAX(0,((BG242+BO242+BW242)*(1+AS242+AR242)+(BH242+BI242+BJ242+BL242+BP242+BQ242+BR242+BT242+BX242+BY242+BZ242+CB242)*(1+AS242))*(1+ VLOOKUP(AQ242,الفرضيات!$N$1:$O$11,2,0))-AH242),0)</f>
        <v>0</v>
      </c>
      <c r="CF242" s="158">
        <f t="shared" si="67"/>
        <v>0</v>
      </c>
      <c r="CG242" s="158" cm="1">
        <f t="array" ref="CG242">IFERROR(MAX(0,MAX(BM242,BU242,CC242)*(1+VLOOKUP(MAX(_xlfn.CHOOSECOLS(_xlfn._xlws.FILTER($I$4:$AT$335,$K$4:$K$335=AW242),35)),الفرضيات!$N$2:$O$11,2,0))-BA242),0)</f>
        <v>0</v>
      </c>
      <c r="CH242" s="158" cm="1">
        <f t="array" ref="CH242">IFERROR(MAX(0,MAX(BN242,BV242,CD242)*(1+VLOOKUP(MAX(_xlfn.CHOOSECOLS(_xlfn._xlws.FILTER($I$4:$AT$335,$K$4:$K$335=AW242),35)),الفرضيات!$N$2:$O$11,2,0))-BB242),0)</f>
        <v>0</v>
      </c>
    </row>
    <row r="243" spans="9:86" ht="24.75" thickBot="1" x14ac:dyDescent="0.3">
      <c r="I243" s="10"/>
      <c r="J243" s="10"/>
      <c r="K243" s="10"/>
      <c r="L243" s="10"/>
      <c r="M243" s="10"/>
      <c r="N243" s="10"/>
      <c r="O243" s="10"/>
      <c r="P243" s="10"/>
      <c r="Q243" s="10"/>
      <c r="R243" s="10"/>
      <c r="S243" s="10"/>
      <c r="T243" s="114"/>
      <c r="U243" s="114"/>
      <c r="V243" s="114"/>
      <c r="W243" s="10"/>
      <c r="X243" s="10"/>
      <c r="Y243" s="10"/>
      <c r="Z243" s="10"/>
      <c r="AA243" s="10"/>
      <c r="AB243" s="10"/>
      <c r="AC243" s="10"/>
      <c r="AD243" s="10"/>
      <c r="AE243" s="10"/>
      <c r="AF243" s="10"/>
      <c r="AG243" s="10"/>
      <c r="AH243" s="10"/>
      <c r="AI243" s="10"/>
      <c r="AJ243" s="10"/>
      <c r="AK243" s="10"/>
      <c r="AL243" s="10"/>
      <c r="AM243" s="10"/>
      <c r="AN243" s="10"/>
      <c r="AO243" s="10"/>
      <c r="AP243" s="10"/>
      <c r="AQ243" s="111" t="str">
        <f t="shared" si="51"/>
        <v/>
      </c>
      <c r="AR243" s="114" t="str">
        <f>IF(AQ243="","",(LOOKUP(SUM(N243:O243),الفرضيات!$R$2:$R$9, الفرضيات!$S$2:$S$9)))</f>
        <v/>
      </c>
      <c r="AS243" s="114" t="str">
        <f>IF(ISBLANK(L243),"",الفرضيات!$L$2)</f>
        <v/>
      </c>
      <c r="AT243" s="10"/>
      <c r="AU243" s="142"/>
      <c r="AV243" s="10"/>
      <c r="AW243" s="10"/>
      <c r="AX243" s="10"/>
      <c r="AY243" s="10"/>
      <c r="AZ243" s="10"/>
      <c r="BA243" s="10"/>
      <c r="BB243" s="10"/>
      <c r="BC243" s="10"/>
      <c r="BD243" s="10"/>
      <c r="BE243" s="10"/>
      <c r="BF243" s="144"/>
      <c r="BG243" s="158" t="str">
        <f>IF(ISBLANK(L243),"0",T243*(R243-AG243)/الفرضيات!$H$2*(1+AR243))</f>
        <v>0</v>
      </c>
      <c r="BH243" s="158" t="str">
        <f t="shared" si="52"/>
        <v>0</v>
      </c>
      <c r="BI243" s="158" t="str">
        <f t="shared" si="53"/>
        <v>0</v>
      </c>
      <c r="BJ243" s="158" t="str">
        <f t="shared" si="54"/>
        <v>0</v>
      </c>
      <c r="BK243" s="158" t="str">
        <f t="shared" si="55"/>
        <v>0</v>
      </c>
      <c r="BL243" s="158" t="str">
        <f t="shared" si="56"/>
        <v>0</v>
      </c>
      <c r="BM243" s="158" t="str" cm="1">
        <f t="array" ref="BM243">IF(ISBLANK(AW243),"0",_xlfn.CEILING.MATH(AX243/الفرضيات!$H$3*(1+MAX(_xlfn.CHOOSECOLS(_xlfn._xlws.FILTER($I$4:$AT$335,$K$4:$K$335=AW243),36)))))</f>
        <v>0</v>
      </c>
      <c r="BN243" s="158" t="str" cm="1">
        <f t="array" ref="BN243">IF(ISBLANK(AW243),"0",_xlfn.CEILING.MATH(AY243/الفرضيات!$H$4*(1+MAX(_xlfn.CHOOSECOLS(_xlfn._xlws.FILTER($I$4:$AT$335,$K$4:$K$335=AW243),36)))))</f>
        <v>0</v>
      </c>
      <c r="BO243" s="158" t="str">
        <f>IF(ISBLANK(L243),"0",IF(S243&lt;2,"0",(U243*(R243-AG243)/الفرضيات!$H$2*(1+AR243))))</f>
        <v>0</v>
      </c>
      <c r="BP243" s="158" t="str">
        <f t="shared" si="57"/>
        <v>0</v>
      </c>
      <c r="BQ243" s="158" t="str">
        <f t="shared" si="58"/>
        <v>0</v>
      </c>
      <c r="BR243" s="158" t="str">
        <f t="shared" si="59"/>
        <v>0</v>
      </c>
      <c r="BS243" s="158" t="str">
        <f t="shared" si="60"/>
        <v>0</v>
      </c>
      <c r="BT243" s="158" t="str">
        <f t="shared" si="61"/>
        <v>0</v>
      </c>
      <c r="BU243" s="158" t="str" cm="1">
        <f t="array" ref="BU243">IF(ISBLANK(AW243),"0",IF($AZ243&lt;2,"0",_xlfn.CEILING.MATH(AX243/الفرضيات!$H$3*(1+MAX(_xlfn.CHOOSECOLS(_xlfn._xlws.FILTER($I$4:$AT$335,$K$4:$K$335=AW243),36))))))</f>
        <v>0</v>
      </c>
      <c r="BV243" s="158" t="str" cm="1">
        <f t="array" ref="BV243">IF(ISBLANK(AW243),"0",IF($AZ243&lt;2,"0",_xlfn.CEILING.MATH(AY243/الفرضيات!$H$4*(1+MAX(_xlfn.CHOOSECOLS(_xlfn._xlws.FILTER($I$4:$AT$335,$K$4:$K$335=AW243),36))))))</f>
        <v>0</v>
      </c>
      <c r="BW243" s="158" t="str">
        <f>IF(ISBLANK(L243),"0",IF(S243&lt;3,"0",(V243*(R243-AG243)/الفرضيات!$H$2*(1+AR243))))</f>
        <v>0</v>
      </c>
      <c r="BX243" s="158" t="str">
        <f t="shared" si="62"/>
        <v>0</v>
      </c>
      <c r="BY243" s="158" t="str">
        <f t="shared" si="63"/>
        <v>0</v>
      </c>
      <c r="BZ243" s="158" t="str">
        <f t="shared" si="64"/>
        <v>0</v>
      </c>
      <c r="CA243" s="158" t="str">
        <f t="shared" si="65"/>
        <v>0</v>
      </c>
      <c r="CB243" s="158" t="str">
        <f t="shared" si="66"/>
        <v>0</v>
      </c>
      <c r="CC243" s="158" t="str" cm="1">
        <f t="array" ref="CC243">IF(ISBLANK(AW243),"0",IF($AZ243&lt;3,"0",_xlfn.CEILING.MATH(AX243/الفرضيات!$H$3*(1+MAX(_xlfn.CHOOSECOLS(_xlfn._xlws.FILTER($I$4:$AT$335,$K$4:$K$335=AW243),36))))))</f>
        <v>0</v>
      </c>
      <c r="CD243" s="158" t="str" cm="1">
        <f t="array" ref="CD243">IF(ISBLANK(AW243),"0",IF($AZ243&lt;3,"0",_xlfn.CEILING.MATH(AY243/الفرضيات!$H$4*(1+MAX(_xlfn.CHOOSECOLS(_xlfn._xlws.FILTER($I$4:$AT$335,$K$4:$K$335=AW243),36))))))</f>
        <v>0</v>
      </c>
      <c r="CE243" s="158">
        <f>IFERROR(MAX(0,((BG243+BO243+BW243)*(1+AS243+AR243)+(BH243+BI243+BJ243+BL243+BP243+BQ243+BR243+BT243+BX243+BY243+BZ243+CB243)*(1+AS243))*(1+ VLOOKUP(AQ243,الفرضيات!$N$1:$O$11,2,0))-AH243),0)</f>
        <v>0</v>
      </c>
      <c r="CF243" s="158">
        <f t="shared" si="67"/>
        <v>0</v>
      </c>
      <c r="CG243" s="158" cm="1">
        <f t="array" ref="CG243">IFERROR(MAX(0,MAX(BM243,BU243,CC243)*(1+VLOOKUP(MAX(_xlfn.CHOOSECOLS(_xlfn._xlws.FILTER($I$4:$AT$335,$K$4:$K$335=AW243),35)),الفرضيات!$N$2:$O$11,2,0))-BA243),0)</f>
        <v>0</v>
      </c>
      <c r="CH243" s="158" cm="1">
        <f t="array" ref="CH243">IFERROR(MAX(0,MAX(BN243,BV243,CD243)*(1+VLOOKUP(MAX(_xlfn.CHOOSECOLS(_xlfn._xlws.FILTER($I$4:$AT$335,$K$4:$K$335=AW243),35)),الفرضيات!$N$2:$O$11,2,0))-BB243),0)</f>
        <v>0</v>
      </c>
    </row>
    <row r="244" spans="9:86" ht="24.75" thickBot="1" x14ac:dyDescent="0.3">
      <c r="I244" s="10"/>
      <c r="J244" s="10"/>
      <c r="K244" s="10"/>
      <c r="L244" s="10"/>
      <c r="M244" s="10"/>
      <c r="N244" s="10"/>
      <c r="O244" s="10"/>
      <c r="P244" s="10"/>
      <c r="Q244" s="10"/>
      <c r="R244" s="10"/>
      <c r="S244" s="10"/>
      <c r="T244" s="114"/>
      <c r="U244" s="114"/>
      <c r="V244" s="114"/>
      <c r="W244" s="10"/>
      <c r="X244" s="10"/>
      <c r="Y244" s="10"/>
      <c r="Z244" s="10"/>
      <c r="AA244" s="10"/>
      <c r="AB244" s="10"/>
      <c r="AC244" s="10"/>
      <c r="AD244" s="10"/>
      <c r="AE244" s="10"/>
      <c r="AF244" s="10"/>
      <c r="AG244" s="10"/>
      <c r="AH244" s="10"/>
      <c r="AI244" s="10"/>
      <c r="AJ244" s="10"/>
      <c r="AK244" s="10"/>
      <c r="AL244" s="10"/>
      <c r="AM244" s="10"/>
      <c r="AN244" s="10"/>
      <c r="AO244" s="10"/>
      <c r="AP244" s="10"/>
      <c r="AQ244" s="111" t="str">
        <f t="shared" si="51"/>
        <v/>
      </c>
      <c r="AR244" s="114" t="str">
        <f>IF(AQ244="","",(LOOKUP(SUM(N244:O244),الفرضيات!$R$2:$R$9, الفرضيات!$S$2:$S$9)))</f>
        <v/>
      </c>
      <c r="AS244" s="114" t="str">
        <f>IF(ISBLANK(L244),"",الفرضيات!$L$2)</f>
        <v/>
      </c>
      <c r="AT244" s="10"/>
      <c r="AU244" s="142"/>
      <c r="AV244" s="10"/>
      <c r="AW244" s="10"/>
      <c r="AX244" s="10"/>
      <c r="AY244" s="10"/>
      <c r="AZ244" s="10"/>
      <c r="BA244" s="10"/>
      <c r="BB244" s="10"/>
      <c r="BC244" s="10"/>
      <c r="BD244" s="10"/>
      <c r="BE244" s="10"/>
      <c r="BF244" s="144"/>
      <c r="BG244" s="158" t="str">
        <f>IF(ISBLANK(L244),"0",T244*(R244-AG244)/الفرضيات!$H$2*(1+AR244))</f>
        <v>0</v>
      </c>
      <c r="BH244" s="158" t="str">
        <f t="shared" si="52"/>
        <v>0</v>
      </c>
      <c r="BI244" s="158" t="str">
        <f t="shared" si="53"/>
        <v>0</v>
      </c>
      <c r="BJ244" s="158" t="str">
        <f t="shared" si="54"/>
        <v>0</v>
      </c>
      <c r="BK244" s="158" t="str">
        <f t="shared" si="55"/>
        <v>0</v>
      </c>
      <c r="BL244" s="158" t="str">
        <f t="shared" si="56"/>
        <v>0</v>
      </c>
      <c r="BM244" s="158" t="str" cm="1">
        <f t="array" ref="BM244">IF(ISBLANK(AW244),"0",_xlfn.CEILING.MATH(AX244/الفرضيات!$H$3*(1+MAX(_xlfn.CHOOSECOLS(_xlfn._xlws.FILTER($I$4:$AT$335,$K$4:$K$335=AW244),36)))))</f>
        <v>0</v>
      </c>
      <c r="BN244" s="158" t="str" cm="1">
        <f t="array" ref="BN244">IF(ISBLANK(AW244),"0",_xlfn.CEILING.MATH(AY244/الفرضيات!$H$4*(1+MAX(_xlfn.CHOOSECOLS(_xlfn._xlws.FILTER($I$4:$AT$335,$K$4:$K$335=AW244),36)))))</f>
        <v>0</v>
      </c>
      <c r="BO244" s="158" t="str">
        <f>IF(ISBLANK(L244),"0",IF(S244&lt;2,"0",(U244*(R244-AG244)/الفرضيات!$H$2*(1+AR244))))</f>
        <v>0</v>
      </c>
      <c r="BP244" s="158" t="str">
        <f t="shared" si="57"/>
        <v>0</v>
      </c>
      <c r="BQ244" s="158" t="str">
        <f t="shared" si="58"/>
        <v>0</v>
      </c>
      <c r="BR244" s="158" t="str">
        <f t="shared" si="59"/>
        <v>0</v>
      </c>
      <c r="BS244" s="158" t="str">
        <f t="shared" si="60"/>
        <v>0</v>
      </c>
      <c r="BT244" s="158" t="str">
        <f t="shared" si="61"/>
        <v>0</v>
      </c>
      <c r="BU244" s="158" t="str" cm="1">
        <f t="array" ref="BU244">IF(ISBLANK(AW244),"0",IF($AZ244&lt;2,"0",_xlfn.CEILING.MATH(AX244/الفرضيات!$H$3*(1+MAX(_xlfn.CHOOSECOLS(_xlfn._xlws.FILTER($I$4:$AT$335,$K$4:$K$335=AW244),36))))))</f>
        <v>0</v>
      </c>
      <c r="BV244" s="158" t="str" cm="1">
        <f t="array" ref="BV244">IF(ISBLANK(AW244),"0",IF($AZ244&lt;2,"0",_xlfn.CEILING.MATH(AY244/الفرضيات!$H$4*(1+MAX(_xlfn.CHOOSECOLS(_xlfn._xlws.FILTER($I$4:$AT$335,$K$4:$K$335=AW244),36))))))</f>
        <v>0</v>
      </c>
      <c r="BW244" s="158" t="str">
        <f>IF(ISBLANK(L244),"0",IF(S244&lt;3,"0",(V244*(R244-AG244)/الفرضيات!$H$2*(1+AR244))))</f>
        <v>0</v>
      </c>
      <c r="BX244" s="158" t="str">
        <f t="shared" si="62"/>
        <v>0</v>
      </c>
      <c r="BY244" s="158" t="str">
        <f t="shared" si="63"/>
        <v>0</v>
      </c>
      <c r="BZ244" s="158" t="str">
        <f t="shared" si="64"/>
        <v>0</v>
      </c>
      <c r="CA244" s="158" t="str">
        <f t="shared" si="65"/>
        <v>0</v>
      </c>
      <c r="CB244" s="158" t="str">
        <f t="shared" si="66"/>
        <v>0</v>
      </c>
      <c r="CC244" s="158" t="str" cm="1">
        <f t="array" ref="CC244">IF(ISBLANK(AW244),"0",IF($AZ244&lt;3,"0",_xlfn.CEILING.MATH(AX244/الفرضيات!$H$3*(1+MAX(_xlfn.CHOOSECOLS(_xlfn._xlws.FILTER($I$4:$AT$335,$K$4:$K$335=AW244),36))))))</f>
        <v>0</v>
      </c>
      <c r="CD244" s="158" t="str" cm="1">
        <f t="array" ref="CD244">IF(ISBLANK(AW244),"0",IF($AZ244&lt;3,"0",_xlfn.CEILING.MATH(AY244/الفرضيات!$H$4*(1+MAX(_xlfn.CHOOSECOLS(_xlfn._xlws.FILTER($I$4:$AT$335,$K$4:$K$335=AW244),36))))))</f>
        <v>0</v>
      </c>
      <c r="CE244" s="158">
        <f>IFERROR(MAX(0,((BG244+BO244+BW244)*(1+AS244+AR244)+(BH244+BI244+BJ244+BL244+BP244+BQ244+BR244+BT244+BX244+BY244+BZ244+CB244)*(1+AS244))*(1+ VLOOKUP(AQ244,الفرضيات!$N$1:$O$11,2,0))-AH244),0)</f>
        <v>0</v>
      </c>
      <c r="CF244" s="158">
        <f t="shared" si="67"/>
        <v>0</v>
      </c>
      <c r="CG244" s="158" cm="1">
        <f t="array" ref="CG244">IFERROR(MAX(0,MAX(BM244,BU244,CC244)*(1+VLOOKUP(MAX(_xlfn.CHOOSECOLS(_xlfn._xlws.FILTER($I$4:$AT$335,$K$4:$K$335=AW244),35)),الفرضيات!$N$2:$O$11,2,0))-BA244),0)</f>
        <v>0</v>
      </c>
      <c r="CH244" s="158" cm="1">
        <f t="array" ref="CH244">IFERROR(MAX(0,MAX(BN244,BV244,CD244)*(1+VLOOKUP(MAX(_xlfn.CHOOSECOLS(_xlfn._xlws.FILTER($I$4:$AT$335,$K$4:$K$335=AW244),35)),الفرضيات!$N$2:$O$11,2,0))-BB244),0)</f>
        <v>0</v>
      </c>
    </row>
    <row r="245" spans="9:86" ht="24.75" thickBot="1" x14ac:dyDescent="0.3">
      <c r="I245" s="10"/>
      <c r="J245" s="10"/>
      <c r="K245" s="10"/>
      <c r="L245" s="10"/>
      <c r="M245" s="10"/>
      <c r="N245" s="10"/>
      <c r="O245" s="10"/>
      <c r="P245" s="10"/>
      <c r="Q245" s="10"/>
      <c r="R245" s="10"/>
      <c r="S245" s="10"/>
      <c r="T245" s="114"/>
      <c r="U245" s="114"/>
      <c r="V245" s="114"/>
      <c r="W245" s="10"/>
      <c r="X245" s="10"/>
      <c r="Y245" s="10"/>
      <c r="Z245" s="10"/>
      <c r="AA245" s="10"/>
      <c r="AB245" s="10"/>
      <c r="AC245" s="10"/>
      <c r="AD245" s="10"/>
      <c r="AE245" s="10"/>
      <c r="AF245" s="10"/>
      <c r="AG245" s="10"/>
      <c r="AH245" s="10"/>
      <c r="AI245" s="10"/>
      <c r="AJ245" s="10"/>
      <c r="AK245" s="10"/>
      <c r="AL245" s="10"/>
      <c r="AM245" s="10"/>
      <c r="AN245" s="10"/>
      <c r="AO245" s="10"/>
      <c r="AP245" s="10"/>
      <c r="AQ245" s="111" t="str">
        <f t="shared" si="51"/>
        <v/>
      </c>
      <c r="AR245" s="114" t="str">
        <f>IF(AQ245="","",(LOOKUP(SUM(N245:O245),الفرضيات!$R$2:$R$9, الفرضيات!$S$2:$S$9)))</f>
        <v/>
      </c>
      <c r="AS245" s="114" t="str">
        <f>IF(ISBLANK(L245),"",الفرضيات!$L$2)</f>
        <v/>
      </c>
      <c r="AT245" s="10"/>
      <c r="AU245" s="142"/>
      <c r="AV245" s="10"/>
      <c r="AW245" s="10"/>
      <c r="AX245" s="10"/>
      <c r="AY245" s="10"/>
      <c r="AZ245" s="10"/>
      <c r="BA245" s="10"/>
      <c r="BB245" s="10"/>
      <c r="BC245" s="10"/>
      <c r="BD245" s="10"/>
      <c r="BE245" s="10"/>
      <c r="BF245" s="144"/>
      <c r="BG245" s="158" t="str">
        <f>IF(ISBLANK(L245),"0",T245*(R245-AG245)/الفرضيات!$H$2*(1+AR245))</f>
        <v>0</v>
      </c>
      <c r="BH245" s="158" t="str">
        <f t="shared" si="52"/>
        <v>0</v>
      </c>
      <c r="BI245" s="158" t="str">
        <f t="shared" si="53"/>
        <v>0</v>
      </c>
      <c r="BJ245" s="158" t="str">
        <f t="shared" si="54"/>
        <v>0</v>
      </c>
      <c r="BK245" s="158" t="str">
        <f t="shared" si="55"/>
        <v>0</v>
      </c>
      <c r="BL245" s="158" t="str">
        <f t="shared" si="56"/>
        <v>0</v>
      </c>
      <c r="BM245" s="158" t="str" cm="1">
        <f t="array" ref="BM245">IF(ISBLANK(AW245),"0",_xlfn.CEILING.MATH(AX245/الفرضيات!$H$3*(1+MAX(_xlfn.CHOOSECOLS(_xlfn._xlws.FILTER($I$4:$AT$335,$K$4:$K$335=AW245),36)))))</f>
        <v>0</v>
      </c>
      <c r="BN245" s="158" t="str" cm="1">
        <f t="array" ref="BN245">IF(ISBLANK(AW245),"0",_xlfn.CEILING.MATH(AY245/الفرضيات!$H$4*(1+MAX(_xlfn.CHOOSECOLS(_xlfn._xlws.FILTER($I$4:$AT$335,$K$4:$K$335=AW245),36)))))</f>
        <v>0</v>
      </c>
      <c r="BO245" s="158" t="str">
        <f>IF(ISBLANK(L245),"0",IF(S245&lt;2,"0",(U245*(R245-AG245)/الفرضيات!$H$2*(1+AR245))))</f>
        <v>0</v>
      </c>
      <c r="BP245" s="158" t="str">
        <f t="shared" si="57"/>
        <v>0</v>
      </c>
      <c r="BQ245" s="158" t="str">
        <f t="shared" si="58"/>
        <v>0</v>
      </c>
      <c r="BR245" s="158" t="str">
        <f t="shared" si="59"/>
        <v>0</v>
      </c>
      <c r="BS245" s="158" t="str">
        <f t="shared" si="60"/>
        <v>0</v>
      </c>
      <c r="BT245" s="158" t="str">
        <f t="shared" si="61"/>
        <v>0</v>
      </c>
      <c r="BU245" s="158" t="str" cm="1">
        <f t="array" ref="BU245">IF(ISBLANK(AW245),"0",IF($AZ245&lt;2,"0",_xlfn.CEILING.MATH(AX245/الفرضيات!$H$3*(1+MAX(_xlfn.CHOOSECOLS(_xlfn._xlws.FILTER($I$4:$AT$335,$K$4:$K$335=AW245),36))))))</f>
        <v>0</v>
      </c>
      <c r="BV245" s="158" t="str" cm="1">
        <f t="array" ref="BV245">IF(ISBLANK(AW245),"0",IF($AZ245&lt;2,"0",_xlfn.CEILING.MATH(AY245/الفرضيات!$H$4*(1+MAX(_xlfn.CHOOSECOLS(_xlfn._xlws.FILTER($I$4:$AT$335,$K$4:$K$335=AW245),36))))))</f>
        <v>0</v>
      </c>
      <c r="BW245" s="158" t="str">
        <f>IF(ISBLANK(L245),"0",IF(S245&lt;3,"0",(V245*(R245-AG245)/الفرضيات!$H$2*(1+AR245))))</f>
        <v>0</v>
      </c>
      <c r="BX245" s="158" t="str">
        <f t="shared" si="62"/>
        <v>0</v>
      </c>
      <c r="BY245" s="158" t="str">
        <f t="shared" si="63"/>
        <v>0</v>
      </c>
      <c r="BZ245" s="158" t="str">
        <f t="shared" si="64"/>
        <v>0</v>
      </c>
      <c r="CA245" s="158" t="str">
        <f t="shared" si="65"/>
        <v>0</v>
      </c>
      <c r="CB245" s="158" t="str">
        <f t="shared" si="66"/>
        <v>0</v>
      </c>
      <c r="CC245" s="158" t="str" cm="1">
        <f t="array" ref="CC245">IF(ISBLANK(AW245),"0",IF($AZ245&lt;3,"0",_xlfn.CEILING.MATH(AX245/الفرضيات!$H$3*(1+MAX(_xlfn.CHOOSECOLS(_xlfn._xlws.FILTER($I$4:$AT$335,$K$4:$K$335=AW245),36))))))</f>
        <v>0</v>
      </c>
      <c r="CD245" s="158" t="str" cm="1">
        <f t="array" ref="CD245">IF(ISBLANK(AW245),"0",IF($AZ245&lt;3,"0",_xlfn.CEILING.MATH(AY245/الفرضيات!$H$4*(1+MAX(_xlfn.CHOOSECOLS(_xlfn._xlws.FILTER($I$4:$AT$335,$K$4:$K$335=AW245),36))))))</f>
        <v>0</v>
      </c>
      <c r="CE245" s="158">
        <f>IFERROR(MAX(0,((BG245+BO245+BW245)*(1+AS245+AR245)+(BH245+BI245+BJ245+BL245+BP245+BQ245+BR245+BT245+BX245+BY245+BZ245+CB245)*(1+AS245))*(1+ VLOOKUP(AQ245,الفرضيات!$N$1:$O$11,2,0))-AH245),0)</f>
        <v>0</v>
      </c>
      <c r="CF245" s="158">
        <f t="shared" si="67"/>
        <v>0</v>
      </c>
      <c r="CG245" s="158" cm="1">
        <f t="array" ref="CG245">IFERROR(MAX(0,MAX(BM245,BU245,CC245)*(1+VLOOKUP(MAX(_xlfn.CHOOSECOLS(_xlfn._xlws.FILTER($I$4:$AT$335,$K$4:$K$335=AW245),35)),الفرضيات!$N$2:$O$11,2,0))-BA245),0)</f>
        <v>0</v>
      </c>
      <c r="CH245" s="158" cm="1">
        <f t="array" ref="CH245">IFERROR(MAX(0,MAX(BN245,BV245,CD245)*(1+VLOOKUP(MAX(_xlfn.CHOOSECOLS(_xlfn._xlws.FILTER($I$4:$AT$335,$K$4:$K$335=AW245),35)),الفرضيات!$N$2:$O$11,2,0))-BB245),0)</f>
        <v>0</v>
      </c>
    </row>
    <row r="246" spans="9:86" ht="24.75" thickBot="1" x14ac:dyDescent="0.3">
      <c r="I246" s="10"/>
      <c r="J246" s="10"/>
      <c r="K246" s="10"/>
      <c r="L246" s="10"/>
      <c r="M246" s="10"/>
      <c r="N246" s="10"/>
      <c r="O246" s="10"/>
      <c r="P246" s="10"/>
      <c r="Q246" s="10"/>
      <c r="R246" s="10"/>
      <c r="S246" s="10"/>
      <c r="T246" s="114"/>
      <c r="U246" s="114"/>
      <c r="V246" s="114"/>
      <c r="W246" s="10"/>
      <c r="X246" s="10"/>
      <c r="Y246" s="10"/>
      <c r="Z246" s="10"/>
      <c r="AA246" s="10"/>
      <c r="AB246" s="10"/>
      <c r="AC246" s="10"/>
      <c r="AD246" s="10"/>
      <c r="AE246" s="10"/>
      <c r="AF246" s="10"/>
      <c r="AG246" s="10"/>
      <c r="AH246" s="10"/>
      <c r="AI246" s="10"/>
      <c r="AJ246" s="10"/>
      <c r="AK246" s="10"/>
      <c r="AL246" s="10"/>
      <c r="AM246" s="10"/>
      <c r="AN246" s="10"/>
      <c r="AO246" s="10"/>
      <c r="AP246" s="10"/>
      <c r="AQ246" s="111" t="str">
        <f t="shared" si="51"/>
        <v/>
      </c>
      <c r="AR246" s="114" t="str">
        <f>IF(AQ246="","",(LOOKUP(SUM(N246:O246),الفرضيات!$R$2:$R$9, الفرضيات!$S$2:$S$9)))</f>
        <v/>
      </c>
      <c r="AS246" s="114" t="str">
        <f>IF(ISBLANK(L246),"",الفرضيات!$L$2)</f>
        <v/>
      </c>
      <c r="AT246" s="10"/>
      <c r="AU246" s="142"/>
      <c r="AV246" s="10"/>
      <c r="AW246" s="10"/>
      <c r="AX246" s="10"/>
      <c r="AY246" s="10"/>
      <c r="AZ246" s="10"/>
      <c r="BA246" s="10"/>
      <c r="BB246" s="10"/>
      <c r="BC246" s="10"/>
      <c r="BD246" s="10"/>
      <c r="BE246" s="10"/>
      <c r="BF246" s="144"/>
      <c r="BG246" s="158" t="str">
        <f>IF(ISBLANK(L246),"0",T246*(R246-AG246)/الفرضيات!$H$2*(1+AR246))</f>
        <v>0</v>
      </c>
      <c r="BH246" s="158" t="str">
        <f t="shared" si="52"/>
        <v>0</v>
      </c>
      <c r="BI246" s="158" t="str">
        <f t="shared" si="53"/>
        <v>0</v>
      </c>
      <c r="BJ246" s="158" t="str">
        <f t="shared" si="54"/>
        <v>0</v>
      </c>
      <c r="BK246" s="158" t="str">
        <f t="shared" si="55"/>
        <v>0</v>
      </c>
      <c r="BL246" s="158" t="str">
        <f t="shared" si="56"/>
        <v>0</v>
      </c>
      <c r="BM246" s="158" t="str" cm="1">
        <f t="array" ref="BM246">IF(ISBLANK(AW246),"0",_xlfn.CEILING.MATH(AX246/الفرضيات!$H$3*(1+MAX(_xlfn.CHOOSECOLS(_xlfn._xlws.FILTER($I$4:$AT$335,$K$4:$K$335=AW246),36)))))</f>
        <v>0</v>
      </c>
      <c r="BN246" s="158" t="str" cm="1">
        <f t="array" ref="BN246">IF(ISBLANK(AW246),"0",_xlfn.CEILING.MATH(AY246/الفرضيات!$H$4*(1+MAX(_xlfn.CHOOSECOLS(_xlfn._xlws.FILTER($I$4:$AT$335,$K$4:$K$335=AW246),36)))))</f>
        <v>0</v>
      </c>
      <c r="BO246" s="158" t="str">
        <f>IF(ISBLANK(L246),"0",IF(S246&lt;2,"0",(U246*(R246-AG246)/الفرضيات!$H$2*(1+AR246))))</f>
        <v>0</v>
      </c>
      <c r="BP246" s="158" t="str">
        <f t="shared" si="57"/>
        <v>0</v>
      </c>
      <c r="BQ246" s="158" t="str">
        <f t="shared" si="58"/>
        <v>0</v>
      </c>
      <c r="BR246" s="158" t="str">
        <f t="shared" si="59"/>
        <v>0</v>
      </c>
      <c r="BS246" s="158" t="str">
        <f t="shared" si="60"/>
        <v>0</v>
      </c>
      <c r="BT246" s="158" t="str">
        <f t="shared" si="61"/>
        <v>0</v>
      </c>
      <c r="BU246" s="158" t="str" cm="1">
        <f t="array" ref="BU246">IF(ISBLANK(AW246),"0",IF($AZ246&lt;2,"0",_xlfn.CEILING.MATH(AX246/الفرضيات!$H$3*(1+MAX(_xlfn.CHOOSECOLS(_xlfn._xlws.FILTER($I$4:$AT$335,$K$4:$K$335=AW246),36))))))</f>
        <v>0</v>
      </c>
      <c r="BV246" s="158" t="str" cm="1">
        <f t="array" ref="BV246">IF(ISBLANK(AW246),"0",IF($AZ246&lt;2,"0",_xlfn.CEILING.MATH(AY246/الفرضيات!$H$4*(1+MAX(_xlfn.CHOOSECOLS(_xlfn._xlws.FILTER($I$4:$AT$335,$K$4:$K$335=AW246),36))))))</f>
        <v>0</v>
      </c>
      <c r="BW246" s="158" t="str">
        <f>IF(ISBLANK(L246),"0",IF(S246&lt;3,"0",(V246*(R246-AG246)/الفرضيات!$H$2*(1+AR246))))</f>
        <v>0</v>
      </c>
      <c r="BX246" s="158" t="str">
        <f t="shared" si="62"/>
        <v>0</v>
      </c>
      <c r="BY246" s="158" t="str">
        <f t="shared" si="63"/>
        <v>0</v>
      </c>
      <c r="BZ246" s="158" t="str">
        <f t="shared" si="64"/>
        <v>0</v>
      </c>
      <c r="CA246" s="158" t="str">
        <f t="shared" si="65"/>
        <v>0</v>
      </c>
      <c r="CB246" s="158" t="str">
        <f t="shared" si="66"/>
        <v>0</v>
      </c>
      <c r="CC246" s="158" t="str" cm="1">
        <f t="array" ref="CC246">IF(ISBLANK(AW246),"0",IF($AZ246&lt;3,"0",_xlfn.CEILING.MATH(AX246/الفرضيات!$H$3*(1+MAX(_xlfn.CHOOSECOLS(_xlfn._xlws.FILTER($I$4:$AT$335,$K$4:$K$335=AW246),36))))))</f>
        <v>0</v>
      </c>
      <c r="CD246" s="158" t="str" cm="1">
        <f t="array" ref="CD246">IF(ISBLANK(AW246),"0",IF($AZ246&lt;3,"0",_xlfn.CEILING.MATH(AY246/الفرضيات!$H$4*(1+MAX(_xlfn.CHOOSECOLS(_xlfn._xlws.FILTER($I$4:$AT$335,$K$4:$K$335=AW246),36))))))</f>
        <v>0</v>
      </c>
      <c r="CE246" s="158">
        <f>IFERROR(MAX(0,((BG246+BO246+BW246)*(1+AS246+AR246)+(BH246+BI246+BJ246+BL246+BP246+BQ246+BR246+BT246+BX246+BY246+BZ246+CB246)*(1+AS246))*(1+ VLOOKUP(AQ246,الفرضيات!$N$1:$O$11,2,0))-AH246),0)</f>
        <v>0</v>
      </c>
      <c r="CF246" s="158">
        <f t="shared" si="67"/>
        <v>0</v>
      </c>
      <c r="CG246" s="158" cm="1">
        <f t="array" ref="CG246">IFERROR(MAX(0,MAX(BM246,BU246,CC246)*(1+VLOOKUP(MAX(_xlfn.CHOOSECOLS(_xlfn._xlws.FILTER($I$4:$AT$335,$K$4:$K$335=AW246),35)),الفرضيات!$N$2:$O$11,2,0))-BA246),0)</f>
        <v>0</v>
      </c>
      <c r="CH246" s="158" cm="1">
        <f t="array" ref="CH246">IFERROR(MAX(0,MAX(BN246,BV246,CD246)*(1+VLOOKUP(MAX(_xlfn.CHOOSECOLS(_xlfn._xlws.FILTER($I$4:$AT$335,$K$4:$K$335=AW246),35)),الفرضيات!$N$2:$O$11,2,0))-BB246),0)</f>
        <v>0</v>
      </c>
    </row>
    <row r="247" spans="9:86" ht="24.75" thickBot="1" x14ac:dyDescent="0.3">
      <c r="I247" s="10"/>
      <c r="J247" s="10"/>
      <c r="K247" s="10"/>
      <c r="L247" s="10"/>
      <c r="M247" s="10"/>
      <c r="N247" s="10"/>
      <c r="O247" s="10"/>
      <c r="P247" s="10"/>
      <c r="Q247" s="10"/>
      <c r="R247" s="10"/>
      <c r="S247" s="10"/>
      <c r="T247" s="114"/>
      <c r="U247" s="114"/>
      <c r="V247" s="114"/>
      <c r="W247" s="10"/>
      <c r="X247" s="10"/>
      <c r="Y247" s="10"/>
      <c r="Z247" s="10"/>
      <c r="AA247" s="10"/>
      <c r="AB247" s="10"/>
      <c r="AC247" s="10"/>
      <c r="AD247" s="10"/>
      <c r="AE247" s="10"/>
      <c r="AF247" s="10"/>
      <c r="AG247" s="10"/>
      <c r="AH247" s="10"/>
      <c r="AI247" s="10"/>
      <c r="AJ247" s="10"/>
      <c r="AK247" s="10"/>
      <c r="AL247" s="10"/>
      <c r="AM247" s="10"/>
      <c r="AN247" s="10"/>
      <c r="AO247" s="10"/>
      <c r="AP247" s="10"/>
      <c r="AQ247" s="111" t="str">
        <f t="shared" si="51"/>
        <v/>
      </c>
      <c r="AR247" s="114" t="str">
        <f>IF(AQ247="","",(LOOKUP(SUM(N247:O247),الفرضيات!$R$2:$R$9, الفرضيات!$S$2:$S$9)))</f>
        <v/>
      </c>
      <c r="AS247" s="114" t="str">
        <f>IF(ISBLANK(L247),"",الفرضيات!$L$2)</f>
        <v/>
      </c>
      <c r="AT247" s="10"/>
      <c r="AU247" s="142"/>
      <c r="AV247" s="10"/>
      <c r="AW247" s="10"/>
      <c r="AX247" s="10"/>
      <c r="AY247" s="10"/>
      <c r="AZ247" s="10"/>
      <c r="BA247" s="10"/>
      <c r="BB247" s="10"/>
      <c r="BC247" s="10"/>
      <c r="BD247" s="10"/>
      <c r="BE247" s="10"/>
      <c r="BF247" s="144"/>
      <c r="BG247" s="158" t="str">
        <f>IF(ISBLANK(L247),"0",T247*(R247-AG247)/الفرضيات!$H$2*(1+AR247))</f>
        <v>0</v>
      </c>
      <c r="BH247" s="158" t="str">
        <f t="shared" si="52"/>
        <v>0</v>
      </c>
      <c r="BI247" s="158" t="str">
        <f t="shared" si="53"/>
        <v>0</v>
      </c>
      <c r="BJ247" s="158" t="str">
        <f t="shared" si="54"/>
        <v>0</v>
      </c>
      <c r="BK247" s="158" t="str">
        <f t="shared" si="55"/>
        <v>0</v>
      </c>
      <c r="BL247" s="158" t="str">
        <f t="shared" si="56"/>
        <v>0</v>
      </c>
      <c r="BM247" s="158" t="str" cm="1">
        <f t="array" ref="BM247">IF(ISBLANK(AW247),"0",_xlfn.CEILING.MATH(AX247/الفرضيات!$H$3*(1+MAX(_xlfn.CHOOSECOLS(_xlfn._xlws.FILTER($I$4:$AT$335,$K$4:$K$335=AW247),36)))))</f>
        <v>0</v>
      </c>
      <c r="BN247" s="158" t="str" cm="1">
        <f t="array" ref="BN247">IF(ISBLANK(AW247),"0",_xlfn.CEILING.MATH(AY247/الفرضيات!$H$4*(1+MAX(_xlfn.CHOOSECOLS(_xlfn._xlws.FILTER($I$4:$AT$335,$K$4:$K$335=AW247),36)))))</f>
        <v>0</v>
      </c>
      <c r="BO247" s="158" t="str">
        <f>IF(ISBLANK(L247),"0",IF(S247&lt;2,"0",(U247*(R247-AG247)/الفرضيات!$H$2*(1+AR247))))</f>
        <v>0</v>
      </c>
      <c r="BP247" s="158" t="str">
        <f t="shared" si="57"/>
        <v>0</v>
      </c>
      <c r="BQ247" s="158" t="str">
        <f t="shared" si="58"/>
        <v>0</v>
      </c>
      <c r="BR247" s="158" t="str">
        <f t="shared" si="59"/>
        <v>0</v>
      </c>
      <c r="BS247" s="158" t="str">
        <f t="shared" si="60"/>
        <v>0</v>
      </c>
      <c r="BT247" s="158" t="str">
        <f t="shared" si="61"/>
        <v>0</v>
      </c>
      <c r="BU247" s="158" t="str" cm="1">
        <f t="array" ref="BU247">IF(ISBLANK(AW247),"0",IF($AZ247&lt;2,"0",_xlfn.CEILING.MATH(AX247/الفرضيات!$H$3*(1+MAX(_xlfn.CHOOSECOLS(_xlfn._xlws.FILTER($I$4:$AT$335,$K$4:$K$335=AW247),36))))))</f>
        <v>0</v>
      </c>
      <c r="BV247" s="158" t="str" cm="1">
        <f t="array" ref="BV247">IF(ISBLANK(AW247),"0",IF($AZ247&lt;2,"0",_xlfn.CEILING.MATH(AY247/الفرضيات!$H$4*(1+MAX(_xlfn.CHOOSECOLS(_xlfn._xlws.FILTER($I$4:$AT$335,$K$4:$K$335=AW247),36))))))</f>
        <v>0</v>
      </c>
      <c r="BW247" s="158" t="str">
        <f>IF(ISBLANK(L247),"0",IF(S247&lt;3,"0",(V247*(R247-AG247)/الفرضيات!$H$2*(1+AR247))))</f>
        <v>0</v>
      </c>
      <c r="BX247" s="158" t="str">
        <f t="shared" si="62"/>
        <v>0</v>
      </c>
      <c r="BY247" s="158" t="str">
        <f t="shared" si="63"/>
        <v>0</v>
      </c>
      <c r="BZ247" s="158" t="str">
        <f t="shared" si="64"/>
        <v>0</v>
      </c>
      <c r="CA247" s="158" t="str">
        <f t="shared" si="65"/>
        <v>0</v>
      </c>
      <c r="CB247" s="158" t="str">
        <f t="shared" si="66"/>
        <v>0</v>
      </c>
      <c r="CC247" s="158" t="str" cm="1">
        <f t="array" ref="CC247">IF(ISBLANK(AW247),"0",IF($AZ247&lt;3,"0",_xlfn.CEILING.MATH(AX247/الفرضيات!$H$3*(1+MAX(_xlfn.CHOOSECOLS(_xlfn._xlws.FILTER($I$4:$AT$335,$K$4:$K$335=AW247),36))))))</f>
        <v>0</v>
      </c>
      <c r="CD247" s="158" t="str" cm="1">
        <f t="array" ref="CD247">IF(ISBLANK(AW247),"0",IF($AZ247&lt;3,"0",_xlfn.CEILING.MATH(AY247/الفرضيات!$H$4*(1+MAX(_xlfn.CHOOSECOLS(_xlfn._xlws.FILTER($I$4:$AT$335,$K$4:$K$335=AW247),36))))))</f>
        <v>0</v>
      </c>
      <c r="CE247" s="158">
        <f>IFERROR(MAX(0,((BG247+BO247+BW247)*(1+AS247+AR247)+(BH247+BI247+BJ247+BL247+BP247+BQ247+BR247+BT247+BX247+BY247+BZ247+CB247)*(1+AS247))*(1+ VLOOKUP(AQ247,الفرضيات!$N$1:$O$11,2,0))-AH247),0)</f>
        <v>0</v>
      </c>
      <c r="CF247" s="158">
        <f t="shared" si="67"/>
        <v>0</v>
      </c>
      <c r="CG247" s="158" cm="1">
        <f t="array" ref="CG247">IFERROR(MAX(0,MAX(BM247,BU247,CC247)*(1+VLOOKUP(MAX(_xlfn.CHOOSECOLS(_xlfn._xlws.FILTER($I$4:$AT$335,$K$4:$K$335=AW247),35)),الفرضيات!$N$2:$O$11,2,0))-BA247),0)</f>
        <v>0</v>
      </c>
      <c r="CH247" s="158" cm="1">
        <f t="array" ref="CH247">IFERROR(MAX(0,MAX(BN247,BV247,CD247)*(1+VLOOKUP(MAX(_xlfn.CHOOSECOLS(_xlfn._xlws.FILTER($I$4:$AT$335,$K$4:$K$335=AW247),35)),الفرضيات!$N$2:$O$11,2,0))-BB247),0)</f>
        <v>0</v>
      </c>
    </row>
    <row r="248" spans="9:86" ht="24.75" thickBot="1" x14ac:dyDescent="0.3">
      <c r="I248" s="10"/>
      <c r="J248" s="10"/>
      <c r="K248" s="10"/>
      <c r="L248" s="10"/>
      <c r="M248" s="10"/>
      <c r="N248" s="10"/>
      <c r="O248" s="10"/>
      <c r="P248" s="10"/>
      <c r="Q248" s="10"/>
      <c r="R248" s="10"/>
      <c r="S248" s="10"/>
      <c r="T248" s="114"/>
      <c r="U248" s="114"/>
      <c r="V248" s="114"/>
      <c r="W248" s="10"/>
      <c r="X248" s="10"/>
      <c r="Y248" s="10"/>
      <c r="Z248" s="10"/>
      <c r="AA248" s="10"/>
      <c r="AB248" s="10"/>
      <c r="AC248" s="10"/>
      <c r="AD248" s="10"/>
      <c r="AE248" s="10"/>
      <c r="AF248" s="10"/>
      <c r="AG248" s="10"/>
      <c r="AH248" s="10"/>
      <c r="AI248" s="10"/>
      <c r="AJ248" s="10"/>
      <c r="AK248" s="10"/>
      <c r="AL248" s="10"/>
      <c r="AM248" s="10"/>
      <c r="AN248" s="10"/>
      <c r="AO248" s="10"/>
      <c r="AP248" s="10"/>
      <c r="AQ248" s="111" t="str">
        <f t="shared" si="51"/>
        <v/>
      </c>
      <c r="AR248" s="114" t="str">
        <f>IF(AQ248="","",(LOOKUP(SUM(N248:O248),الفرضيات!$R$2:$R$9, الفرضيات!$S$2:$S$9)))</f>
        <v/>
      </c>
      <c r="AS248" s="114" t="str">
        <f>IF(ISBLANK(L248),"",الفرضيات!$L$2)</f>
        <v/>
      </c>
      <c r="AT248" s="10"/>
      <c r="AU248" s="142"/>
      <c r="AV248" s="10"/>
      <c r="AW248" s="10"/>
      <c r="AX248" s="10"/>
      <c r="AY248" s="10"/>
      <c r="AZ248" s="10"/>
      <c r="BA248" s="10"/>
      <c r="BB248" s="10"/>
      <c r="BC248" s="10"/>
      <c r="BD248" s="10"/>
      <c r="BE248" s="10"/>
      <c r="BF248" s="144"/>
      <c r="BG248" s="158" t="str">
        <f>IF(ISBLANK(L248),"0",T248*(R248-AG248)/الفرضيات!$H$2*(1+AR248))</f>
        <v>0</v>
      </c>
      <c r="BH248" s="158" t="str">
        <f t="shared" si="52"/>
        <v>0</v>
      </c>
      <c r="BI248" s="158" t="str">
        <f t="shared" si="53"/>
        <v>0</v>
      </c>
      <c r="BJ248" s="158" t="str">
        <f t="shared" si="54"/>
        <v>0</v>
      </c>
      <c r="BK248" s="158" t="str">
        <f t="shared" si="55"/>
        <v>0</v>
      </c>
      <c r="BL248" s="158" t="str">
        <f t="shared" si="56"/>
        <v>0</v>
      </c>
      <c r="BM248" s="158" t="str" cm="1">
        <f t="array" ref="BM248">IF(ISBLANK(AW248),"0",_xlfn.CEILING.MATH(AX248/الفرضيات!$H$3*(1+MAX(_xlfn.CHOOSECOLS(_xlfn._xlws.FILTER($I$4:$AT$335,$K$4:$K$335=AW248),36)))))</f>
        <v>0</v>
      </c>
      <c r="BN248" s="158" t="str" cm="1">
        <f t="array" ref="BN248">IF(ISBLANK(AW248),"0",_xlfn.CEILING.MATH(AY248/الفرضيات!$H$4*(1+MAX(_xlfn.CHOOSECOLS(_xlfn._xlws.FILTER($I$4:$AT$335,$K$4:$K$335=AW248),36)))))</f>
        <v>0</v>
      </c>
      <c r="BO248" s="158" t="str">
        <f>IF(ISBLANK(L248),"0",IF(S248&lt;2,"0",(U248*(R248-AG248)/الفرضيات!$H$2*(1+AR248))))</f>
        <v>0</v>
      </c>
      <c r="BP248" s="158" t="str">
        <f t="shared" si="57"/>
        <v>0</v>
      </c>
      <c r="BQ248" s="158" t="str">
        <f t="shared" si="58"/>
        <v>0</v>
      </c>
      <c r="BR248" s="158" t="str">
        <f t="shared" si="59"/>
        <v>0</v>
      </c>
      <c r="BS248" s="158" t="str">
        <f t="shared" si="60"/>
        <v>0</v>
      </c>
      <c r="BT248" s="158" t="str">
        <f t="shared" si="61"/>
        <v>0</v>
      </c>
      <c r="BU248" s="158" t="str" cm="1">
        <f t="array" ref="BU248">IF(ISBLANK(AW248),"0",IF($AZ248&lt;2,"0",_xlfn.CEILING.MATH(AX248/الفرضيات!$H$3*(1+MAX(_xlfn.CHOOSECOLS(_xlfn._xlws.FILTER($I$4:$AT$335,$K$4:$K$335=AW248),36))))))</f>
        <v>0</v>
      </c>
      <c r="BV248" s="158" t="str" cm="1">
        <f t="array" ref="BV248">IF(ISBLANK(AW248),"0",IF($AZ248&lt;2,"0",_xlfn.CEILING.MATH(AY248/الفرضيات!$H$4*(1+MAX(_xlfn.CHOOSECOLS(_xlfn._xlws.FILTER($I$4:$AT$335,$K$4:$K$335=AW248),36))))))</f>
        <v>0</v>
      </c>
      <c r="BW248" s="158" t="str">
        <f>IF(ISBLANK(L248),"0",IF(S248&lt;3,"0",(V248*(R248-AG248)/الفرضيات!$H$2*(1+AR248))))</f>
        <v>0</v>
      </c>
      <c r="BX248" s="158" t="str">
        <f t="shared" si="62"/>
        <v>0</v>
      </c>
      <c r="BY248" s="158" t="str">
        <f t="shared" si="63"/>
        <v>0</v>
      </c>
      <c r="BZ248" s="158" t="str">
        <f t="shared" si="64"/>
        <v>0</v>
      </c>
      <c r="CA248" s="158" t="str">
        <f t="shared" si="65"/>
        <v>0</v>
      </c>
      <c r="CB248" s="158" t="str">
        <f t="shared" si="66"/>
        <v>0</v>
      </c>
      <c r="CC248" s="158" t="str" cm="1">
        <f t="array" ref="CC248">IF(ISBLANK(AW248),"0",IF($AZ248&lt;3,"0",_xlfn.CEILING.MATH(AX248/الفرضيات!$H$3*(1+MAX(_xlfn.CHOOSECOLS(_xlfn._xlws.FILTER($I$4:$AT$335,$K$4:$K$335=AW248),36))))))</f>
        <v>0</v>
      </c>
      <c r="CD248" s="158" t="str" cm="1">
        <f t="array" ref="CD248">IF(ISBLANK(AW248),"0",IF($AZ248&lt;3,"0",_xlfn.CEILING.MATH(AY248/الفرضيات!$H$4*(1+MAX(_xlfn.CHOOSECOLS(_xlfn._xlws.FILTER($I$4:$AT$335,$K$4:$K$335=AW248),36))))))</f>
        <v>0</v>
      </c>
      <c r="CE248" s="158">
        <f>IFERROR(MAX(0,((BG248+BO248+BW248)*(1+AS248+AR248)+(BH248+BI248+BJ248+BL248+BP248+BQ248+BR248+BT248+BX248+BY248+BZ248+CB248)*(1+AS248))*(1+ VLOOKUP(AQ248,الفرضيات!$N$1:$O$11,2,0))-AH248),0)</f>
        <v>0</v>
      </c>
      <c r="CF248" s="158">
        <f t="shared" si="67"/>
        <v>0</v>
      </c>
      <c r="CG248" s="158" cm="1">
        <f t="array" ref="CG248">IFERROR(MAX(0,MAX(BM248,BU248,CC248)*(1+VLOOKUP(MAX(_xlfn.CHOOSECOLS(_xlfn._xlws.FILTER($I$4:$AT$335,$K$4:$K$335=AW248),35)),الفرضيات!$N$2:$O$11,2,0))-BA248),0)</f>
        <v>0</v>
      </c>
      <c r="CH248" s="158" cm="1">
        <f t="array" ref="CH248">IFERROR(MAX(0,MAX(BN248,BV248,CD248)*(1+VLOOKUP(MAX(_xlfn.CHOOSECOLS(_xlfn._xlws.FILTER($I$4:$AT$335,$K$4:$K$335=AW248),35)),الفرضيات!$N$2:$O$11,2,0))-BB248),0)</f>
        <v>0</v>
      </c>
    </row>
    <row r="249" spans="9:86" ht="24.75" thickBot="1" x14ac:dyDescent="0.3">
      <c r="I249" s="10"/>
      <c r="J249" s="10"/>
      <c r="K249" s="10"/>
      <c r="L249" s="10"/>
      <c r="M249" s="10"/>
      <c r="N249" s="10"/>
      <c r="O249" s="10"/>
      <c r="P249" s="10"/>
      <c r="Q249" s="10"/>
      <c r="R249" s="10"/>
      <c r="S249" s="10"/>
      <c r="T249" s="114"/>
      <c r="U249" s="114"/>
      <c r="V249" s="114"/>
      <c r="W249" s="10"/>
      <c r="X249" s="10"/>
      <c r="Y249" s="10"/>
      <c r="Z249" s="10"/>
      <c r="AA249" s="10"/>
      <c r="AB249" s="10"/>
      <c r="AC249" s="10"/>
      <c r="AD249" s="10"/>
      <c r="AE249" s="10"/>
      <c r="AF249" s="10"/>
      <c r="AG249" s="10"/>
      <c r="AH249" s="10"/>
      <c r="AI249" s="10"/>
      <c r="AJ249" s="10"/>
      <c r="AK249" s="10"/>
      <c r="AL249" s="10"/>
      <c r="AM249" s="10"/>
      <c r="AN249" s="10"/>
      <c r="AO249" s="10"/>
      <c r="AP249" s="10"/>
      <c r="AQ249" s="111" t="str">
        <f t="shared" si="51"/>
        <v/>
      </c>
      <c r="AR249" s="114" t="str">
        <f>IF(AQ249="","",(LOOKUP(SUM(N249:O249),الفرضيات!$R$2:$R$9, الفرضيات!$S$2:$S$9)))</f>
        <v/>
      </c>
      <c r="AS249" s="114" t="str">
        <f>IF(ISBLANK(L249),"",الفرضيات!$L$2)</f>
        <v/>
      </c>
      <c r="AT249" s="10"/>
      <c r="AU249" s="142"/>
      <c r="AV249" s="10"/>
      <c r="AW249" s="10"/>
      <c r="AX249" s="10"/>
      <c r="AY249" s="10"/>
      <c r="AZ249" s="10"/>
      <c r="BA249" s="10"/>
      <c r="BB249" s="10"/>
      <c r="BC249" s="10"/>
      <c r="BD249" s="10"/>
      <c r="BE249" s="10"/>
      <c r="BF249" s="144"/>
      <c r="BG249" s="158" t="str">
        <f>IF(ISBLANK(L249),"0",T249*(R249-AG249)/الفرضيات!$H$2*(1+AR249))</f>
        <v>0</v>
      </c>
      <c r="BH249" s="158" t="str">
        <f t="shared" si="52"/>
        <v>0</v>
      </c>
      <c r="BI249" s="158" t="str">
        <f t="shared" si="53"/>
        <v>0</v>
      </c>
      <c r="BJ249" s="158" t="str">
        <f t="shared" si="54"/>
        <v>0</v>
      </c>
      <c r="BK249" s="158" t="str">
        <f t="shared" si="55"/>
        <v>0</v>
      </c>
      <c r="BL249" s="158" t="str">
        <f t="shared" si="56"/>
        <v>0</v>
      </c>
      <c r="BM249" s="158" t="str" cm="1">
        <f t="array" ref="BM249">IF(ISBLANK(AW249),"0",_xlfn.CEILING.MATH(AX249/الفرضيات!$H$3*(1+MAX(_xlfn.CHOOSECOLS(_xlfn._xlws.FILTER($I$4:$AT$335,$K$4:$K$335=AW249),36)))))</f>
        <v>0</v>
      </c>
      <c r="BN249" s="158" t="str" cm="1">
        <f t="array" ref="BN249">IF(ISBLANK(AW249),"0",_xlfn.CEILING.MATH(AY249/الفرضيات!$H$4*(1+MAX(_xlfn.CHOOSECOLS(_xlfn._xlws.FILTER($I$4:$AT$335,$K$4:$K$335=AW249),36)))))</f>
        <v>0</v>
      </c>
      <c r="BO249" s="158" t="str">
        <f>IF(ISBLANK(L249),"0",IF(S249&lt;2,"0",(U249*(R249-AG249)/الفرضيات!$H$2*(1+AR249))))</f>
        <v>0</v>
      </c>
      <c r="BP249" s="158" t="str">
        <f t="shared" si="57"/>
        <v>0</v>
      </c>
      <c r="BQ249" s="158" t="str">
        <f t="shared" si="58"/>
        <v>0</v>
      </c>
      <c r="BR249" s="158" t="str">
        <f t="shared" si="59"/>
        <v>0</v>
      </c>
      <c r="BS249" s="158" t="str">
        <f t="shared" si="60"/>
        <v>0</v>
      </c>
      <c r="BT249" s="158" t="str">
        <f t="shared" si="61"/>
        <v>0</v>
      </c>
      <c r="BU249" s="158" t="str" cm="1">
        <f t="array" ref="BU249">IF(ISBLANK(AW249),"0",IF($AZ249&lt;2,"0",_xlfn.CEILING.MATH(AX249/الفرضيات!$H$3*(1+MAX(_xlfn.CHOOSECOLS(_xlfn._xlws.FILTER($I$4:$AT$335,$K$4:$K$335=AW249),36))))))</f>
        <v>0</v>
      </c>
      <c r="BV249" s="158" t="str" cm="1">
        <f t="array" ref="BV249">IF(ISBLANK(AW249),"0",IF($AZ249&lt;2,"0",_xlfn.CEILING.MATH(AY249/الفرضيات!$H$4*(1+MAX(_xlfn.CHOOSECOLS(_xlfn._xlws.FILTER($I$4:$AT$335,$K$4:$K$335=AW249),36))))))</f>
        <v>0</v>
      </c>
      <c r="BW249" s="158" t="str">
        <f>IF(ISBLANK(L249),"0",IF(S249&lt;3,"0",(V249*(R249-AG249)/الفرضيات!$H$2*(1+AR249))))</f>
        <v>0</v>
      </c>
      <c r="BX249" s="158" t="str">
        <f t="shared" si="62"/>
        <v>0</v>
      </c>
      <c r="BY249" s="158" t="str">
        <f t="shared" si="63"/>
        <v>0</v>
      </c>
      <c r="BZ249" s="158" t="str">
        <f t="shared" si="64"/>
        <v>0</v>
      </c>
      <c r="CA249" s="158" t="str">
        <f t="shared" si="65"/>
        <v>0</v>
      </c>
      <c r="CB249" s="158" t="str">
        <f t="shared" si="66"/>
        <v>0</v>
      </c>
      <c r="CC249" s="158" t="str" cm="1">
        <f t="array" ref="CC249">IF(ISBLANK(AW249),"0",IF($AZ249&lt;3,"0",_xlfn.CEILING.MATH(AX249/الفرضيات!$H$3*(1+MAX(_xlfn.CHOOSECOLS(_xlfn._xlws.FILTER($I$4:$AT$335,$K$4:$K$335=AW249),36))))))</f>
        <v>0</v>
      </c>
      <c r="CD249" s="158" t="str" cm="1">
        <f t="array" ref="CD249">IF(ISBLANK(AW249),"0",IF($AZ249&lt;3,"0",_xlfn.CEILING.MATH(AY249/الفرضيات!$H$4*(1+MAX(_xlfn.CHOOSECOLS(_xlfn._xlws.FILTER($I$4:$AT$335,$K$4:$K$335=AW249),36))))))</f>
        <v>0</v>
      </c>
      <c r="CE249" s="158">
        <f>IFERROR(MAX(0,((BG249+BO249+BW249)*(1+AS249+AR249)+(BH249+BI249+BJ249+BL249+BP249+BQ249+BR249+BT249+BX249+BY249+BZ249+CB249)*(1+AS249))*(1+ VLOOKUP(AQ249,الفرضيات!$N$1:$O$11,2,0))-AH249),0)</f>
        <v>0</v>
      </c>
      <c r="CF249" s="158">
        <f t="shared" si="67"/>
        <v>0</v>
      </c>
      <c r="CG249" s="158" cm="1">
        <f t="array" ref="CG249">IFERROR(MAX(0,MAX(BM249,BU249,CC249)*(1+VLOOKUP(MAX(_xlfn.CHOOSECOLS(_xlfn._xlws.FILTER($I$4:$AT$335,$K$4:$K$335=AW249),35)),الفرضيات!$N$2:$O$11,2,0))-BA249),0)</f>
        <v>0</v>
      </c>
      <c r="CH249" s="158" cm="1">
        <f t="array" ref="CH249">IFERROR(MAX(0,MAX(BN249,BV249,CD249)*(1+VLOOKUP(MAX(_xlfn.CHOOSECOLS(_xlfn._xlws.FILTER($I$4:$AT$335,$K$4:$K$335=AW249),35)),الفرضيات!$N$2:$O$11,2,0))-BB249),0)</f>
        <v>0</v>
      </c>
    </row>
    <row r="250" spans="9:86" ht="24.75" thickBot="1" x14ac:dyDescent="0.3">
      <c r="I250" s="10"/>
      <c r="J250" s="10"/>
      <c r="K250" s="10"/>
      <c r="L250" s="10"/>
      <c r="M250" s="10"/>
      <c r="N250" s="10"/>
      <c r="O250" s="10"/>
      <c r="P250" s="10"/>
      <c r="Q250" s="10"/>
      <c r="R250" s="10"/>
      <c r="S250" s="10"/>
      <c r="T250" s="114"/>
      <c r="U250" s="114"/>
      <c r="V250" s="114"/>
      <c r="W250" s="10"/>
      <c r="X250" s="10"/>
      <c r="Y250" s="10"/>
      <c r="Z250" s="10"/>
      <c r="AA250" s="10"/>
      <c r="AB250" s="10"/>
      <c r="AC250" s="10"/>
      <c r="AD250" s="10"/>
      <c r="AE250" s="10"/>
      <c r="AF250" s="10"/>
      <c r="AG250" s="10"/>
      <c r="AH250" s="10"/>
      <c r="AI250" s="10"/>
      <c r="AJ250" s="10"/>
      <c r="AK250" s="10"/>
      <c r="AL250" s="10"/>
      <c r="AM250" s="10"/>
      <c r="AN250" s="10"/>
      <c r="AO250" s="10"/>
      <c r="AP250" s="10"/>
      <c r="AQ250" s="111" t="str">
        <f t="shared" si="51"/>
        <v/>
      </c>
      <c r="AR250" s="114" t="str">
        <f>IF(AQ250="","",(LOOKUP(SUM(N250:O250),الفرضيات!$R$2:$R$9, الفرضيات!$S$2:$S$9)))</f>
        <v/>
      </c>
      <c r="AS250" s="114" t="str">
        <f>IF(ISBLANK(L250),"",الفرضيات!$L$2)</f>
        <v/>
      </c>
      <c r="AT250" s="10"/>
      <c r="AU250" s="142"/>
      <c r="AV250" s="10"/>
      <c r="AW250" s="10"/>
      <c r="AX250" s="10"/>
      <c r="AY250" s="10"/>
      <c r="AZ250" s="10"/>
      <c r="BA250" s="10"/>
      <c r="BB250" s="10"/>
      <c r="BC250" s="10"/>
      <c r="BD250" s="10"/>
      <c r="BE250" s="10"/>
      <c r="BF250" s="144"/>
      <c r="BG250" s="158" t="str">
        <f>IF(ISBLANK(L250),"0",T250*(R250-AG250)/الفرضيات!$H$2*(1+AR250))</f>
        <v>0</v>
      </c>
      <c r="BH250" s="158" t="str">
        <f t="shared" si="52"/>
        <v>0</v>
      </c>
      <c r="BI250" s="158" t="str">
        <f t="shared" si="53"/>
        <v>0</v>
      </c>
      <c r="BJ250" s="158" t="str">
        <f t="shared" si="54"/>
        <v>0</v>
      </c>
      <c r="BK250" s="158" t="str">
        <f t="shared" si="55"/>
        <v>0</v>
      </c>
      <c r="BL250" s="158" t="str">
        <f t="shared" si="56"/>
        <v>0</v>
      </c>
      <c r="BM250" s="158" t="str" cm="1">
        <f t="array" ref="BM250">IF(ISBLANK(AW250),"0",_xlfn.CEILING.MATH(AX250/الفرضيات!$H$3*(1+MAX(_xlfn.CHOOSECOLS(_xlfn._xlws.FILTER($I$4:$AT$335,$K$4:$K$335=AW250),36)))))</f>
        <v>0</v>
      </c>
      <c r="BN250" s="158" t="str" cm="1">
        <f t="array" ref="BN250">IF(ISBLANK(AW250),"0",_xlfn.CEILING.MATH(AY250/الفرضيات!$H$4*(1+MAX(_xlfn.CHOOSECOLS(_xlfn._xlws.FILTER($I$4:$AT$335,$K$4:$K$335=AW250),36)))))</f>
        <v>0</v>
      </c>
      <c r="BO250" s="158" t="str">
        <f>IF(ISBLANK(L250),"0",IF(S250&lt;2,"0",(U250*(R250-AG250)/الفرضيات!$H$2*(1+AR250))))</f>
        <v>0</v>
      </c>
      <c r="BP250" s="158" t="str">
        <f t="shared" si="57"/>
        <v>0</v>
      </c>
      <c r="BQ250" s="158" t="str">
        <f t="shared" si="58"/>
        <v>0</v>
      </c>
      <c r="BR250" s="158" t="str">
        <f t="shared" si="59"/>
        <v>0</v>
      </c>
      <c r="BS250" s="158" t="str">
        <f t="shared" si="60"/>
        <v>0</v>
      </c>
      <c r="BT250" s="158" t="str">
        <f t="shared" si="61"/>
        <v>0</v>
      </c>
      <c r="BU250" s="158" t="str" cm="1">
        <f t="array" ref="BU250">IF(ISBLANK(AW250),"0",IF($AZ250&lt;2,"0",_xlfn.CEILING.MATH(AX250/الفرضيات!$H$3*(1+MAX(_xlfn.CHOOSECOLS(_xlfn._xlws.FILTER($I$4:$AT$335,$K$4:$K$335=AW250),36))))))</f>
        <v>0</v>
      </c>
      <c r="BV250" s="158" t="str" cm="1">
        <f t="array" ref="BV250">IF(ISBLANK(AW250),"0",IF($AZ250&lt;2,"0",_xlfn.CEILING.MATH(AY250/الفرضيات!$H$4*(1+MAX(_xlfn.CHOOSECOLS(_xlfn._xlws.FILTER($I$4:$AT$335,$K$4:$K$335=AW250),36))))))</f>
        <v>0</v>
      </c>
      <c r="BW250" s="158" t="str">
        <f>IF(ISBLANK(L250),"0",IF(S250&lt;3,"0",(V250*(R250-AG250)/الفرضيات!$H$2*(1+AR250))))</f>
        <v>0</v>
      </c>
      <c r="BX250" s="158" t="str">
        <f t="shared" si="62"/>
        <v>0</v>
      </c>
      <c r="BY250" s="158" t="str">
        <f t="shared" si="63"/>
        <v>0</v>
      </c>
      <c r="BZ250" s="158" t="str">
        <f t="shared" si="64"/>
        <v>0</v>
      </c>
      <c r="CA250" s="158" t="str">
        <f t="shared" si="65"/>
        <v>0</v>
      </c>
      <c r="CB250" s="158" t="str">
        <f t="shared" si="66"/>
        <v>0</v>
      </c>
      <c r="CC250" s="158" t="str" cm="1">
        <f t="array" ref="CC250">IF(ISBLANK(AW250),"0",IF($AZ250&lt;3,"0",_xlfn.CEILING.MATH(AX250/الفرضيات!$H$3*(1+MAX(_xlfn.CHOOSECOLS(_xlfn._xlws.FILTER($I$4:$AT$335,$K$4:$K$335=AW250),36))))))</f>
        <v>0</v>
      </c>
      <c r="CD250" s="158" t="str" cm="1">
        <f t="array" ref="CD250">IF(ISBLANK(AW250),"0",IF($AZ250&lt;3,"0",_xlfn.CEILING.MATH(AY250/الفرضيات!$H$4*(1+MAX(_xlfn.CHOOSECOLS(_xlfn._xlws.FILTER($I$4:$AT$335,$K$4:$K$335=AW250),36))))))</f>
        <v>0</v>
      </c>
      <c r="CE250" s="158">
        <f>IFERROR(MAX(0,((BG250+BO250+BW250)*(1+AS250+AR250)+(BH250+BI250+BJ250+BL250+BP250+BQ250+BR250+BT250+BX250+BY250+BZ250+CB250)*(1+AS250))*(1+ VLOOKUP(AQ250,الفرضيات!$N$1:$O$11,2,0))-AH250),0)</f>
        <v>0</v>
      </c>
      <c r="CF250" s="158">
        <f t="shared" si="67"/>
        <v>0</v>
      </c>
      <c r="CG250" s="158" cm="1">
        <f t="array" ref="CG250">IFERROR(MAX(0,MAX(BM250,BU250,CC250)*(1+VLOOKUP(MAX(_xlfn.CHOOSECOLS(_xlfn._xlws.FILTER($I$4:$AT$335,$K$4:$K$335=AW250),35)),الفرضيات!$N$2:$O$11,2,0))-BA250),0)</f>
        <v>0</v>
      </c>
      <c r="CH250" s="158" cm="1">
        <f t="array" ref="CH250">IFERROR(MAX(0,MAX(BN250,BV250,CD250)*(1+VLOOKUP(MAX(_xlfn.CHOOSECOLS(_xlfn._xlws.FILTER($I$4:$AT$335,$K$4:$K$335=AW250),35)),الفرضيات!$N$2:$O$11,2,0))-BB250),0)</f>
        <v>0</v>
      </c>
    </row>
    <row r="251" spans="9:86" ht="24.75" thickBot="1" x14ac:dyDescent="0.3">
      <c r="I251" s="10"/>
      <c r="J251" s="10"/>
      <c r="K251" s="10"/>
      <c r="L251" s="10"/>
      <c r="M251" s="10"/>
      <c r="N251" s="10"/>
      <c r="O251" s="10"/>
      <c r="P251" s="10"/>
      <c r="Q251" s="10"/>
      <c r="R251" s="10"/>
      <c r="S251" s="10"/>
      <c r="T251" s="114"/>
      <c r="U251" s="114"/>
      <c r="V251" s="114"/>
      <c r="W251" s="10"/>
      <c r="X251" s="10"/>
      <c r="Y251" s="10"/>
      <c r="Z251" s="10"/>
      <c r="AA251" s="10"/>
      <c r="AB251" s="10"/>
      <c r="AC251" s="10"/>
      <c r="AD251" s="10"/>
      <c r="AE251" s="10"/>
      <c r="AF251" s="10"/>
      <c r="AG251" s="10"/>
      <c r="AH251" s="10"/>
      <c r="AI251" s="10"/>
      <c r="AJ251" s="10"/>
      <c r="AK251" s="10"/>
      <c r="AL251" s="10"/>
      <c r="AM251" s="10"/>
      <c r="AN251" s="10"/>
      <c r="AO251" s="10"/>
      <c r="AP251" s="10"/>
      <c r="AQ251" s="111" t="str">
        <f t="shared" si="51"/>
        <v/>
      </c>
      <c r="AR251" s="114" t="str">
        <f>IF(AQ251="","",(LOOKUP(SUM(N251:O251),الفرضيات!$R$2:$R$9, الفرضيات!$S$2:$S$9)))</f>
        <v/>
      </c>
      <c r="AS251" s="114" t="str">
        <f>IF(ISBLANK(L251),"",الفرضيات!$L$2)</f>
        <v/>
      </c>
      <c r="AT251" s="10"/>
      <c r="AU251" s="142"/>
      <c r="AV251" s="10"/>
      <c r="AW251" s="10"/>
      <c r="AX251" s="10"/>
      <c r="AY251" s="10"/>
      <c r="AZ251" s="10"/>
      <c r="BA251" s="10"/>
      <c r="BB251" s="10"/>
      <c r="BC251" s="10"/>
      <c r="BD251" s="10"/>
      <c r="BE251" s="10"/>
      <c r="BF251" s="144"/>
      <c r="BG251" s="158" t="str">
        <f>IF(ISBLANK(L251),"0",T251*(R251-AG251)/الفرضيات!$H$2*(1+AR251))</f>
        <v>0</v>
      </c>
      <c r="BH251" s="158" t="str">
        <f t="shared" si="52"/>
        <v>0</v>
      </c>
      <c r="BI251" s="158" t="str">
        <f t="shared" si="53"/>
        <v>0</v>
      </c>
      <c r="BJ251" s="158" t="str">
        <f t="shared" si="54"/>
        <v>0</v>
      </c>
      <c r="BK251" s="158" t="str">
        <f t="shared" si="55"/>
        <v>0</v>
      </c>
      <c r="BL251" s="158" t="str">
        <f t="shared" si="56"/>
        <v>0</v>
      </c>
      <c r="BM251" s="158" t="str" cm="1">
        <f t="array" ref="BM251">IF(ISBLANK(AW251),"0",_xlfn.CEILING.MATH(AX251/الفرضيات!$H$3*(1+MAX(_xlfn.CHOOSECOLS(_xlfn._xlws.FILTER($I$4:$AT$335,$K$4:$K$335=AW251),36)))))</f>
        <v>0</v>
      </c>
      <c r="BN251" s="158" t="str" cm="1">
        <f t="array" ref="BN251">IF(ISBLANK(AW251),"0",_xlfn.CEILING.MATH(AY251/الفرضيات!$H$4*(1+MAX(_xlfn.CHOOSECOLS(_xlfn._xlws.FILTER($I$4:$AT$335,$K$4:$K$335=AW251),36)))))</f>
        <v>0</v>
      </c>
      <c r="BO251" s="158" t="str">
        <f>IF(ISBLANK(L251),"0",IF(S251&lt;2,"0",(U251*(R251-AG251)/الفرضيات!$H$2*(1+AR251))))</f>
        <v>0</v>
      </c>
      <c r="BP251" s="158" t="str">
        <f t="shared" si="57"/>
        <v>0</v>
      </c>
      <c r="BQ251" s="158" t="str">
        <f t="shared" si="58"/>
        <v>0</v>
      </c>
      <c r="BR251" s="158" t="str">
        <f t="shared" si="59"/>
        <v>0</v>
      </c>
      <c r="BS251" s="158" t="str">
        <f t="shared" si="60"/>
        <v>0</v>
      </c>
      <c r="BT251" s="158" t="str">
        <f t="shared" si="61"/>
        <v>0</v>
      </c>
      <c r="BU251" s="158" t="str" cm="1">
        <f t="array" ref="BU251">IF(ISBLANK(AW251),"0",IF($AZ251&lt;2,"0",_xlfn.CEILING.MATH(AX251/الفرضيات!$H$3*(1+MAX(_xlfn.CHOOSECOLS(_xlfn._xlws.FILTER($I$4:$AT$335,$K$4:$K$335=AW251),36))))))</f>
        <v>0</v>
      </c>
      <c r="BV251" s="158" t="str" cm="1">
        <f t="array" ref="BV251">IF(ISBLANK(AW251),"0",IF($AZ251&lt;2,"0",_xlfn.CEILING.MATH(AY251/الفرضيات!$H$4*(1+MAX(_xlfn.CHOOSECOLS(_xlfn._xlws.FILTER($I$4:$AT$335,$K$4:$K$335=AW251),36))))))</f>
        <v>0</v>
      </c>
      <c r="BW251" s="158" t="str">
        <f>IF(ISBLANK(L251),"0",IF(S251&lt;3,"0",(V251*(R251-AG251)/الفرضيات!$H$2*(1+AR251))))</f>
        <v>0</v>
      </c>
      <c r="BX251" s="158" t="str">
        <f t="shared" si="62"/>
        <v>0</v>
      </c>
      <c r="BY251" s="158" t="str">
        <f t="shared" si="63"/>
        <v>0</v>
      </c>
      <c r="BZ251" s="158" t="str">
        <f t="shared" si="64"/>
        <v>0</v>
      </c>
      <c r="CA251" s="158" t="str">
        <f t="shared" si="65"/>
        <v>0</v>
      </c>
      <c r="CB251" s="158" t="str">
        <f t="shared" si="66"/>
        <v>0</v>
      </c>
      <c r="CC251" s="158" t="str" cm="1">
        <f t="array" ref="CC251">IF(ISBLANK(AW251),"0",IF($AZ251&lt;3,"0",_xlfn.CEILING.MATH(AX251/الفرضيات!$H$3*(1+MAX(_xlfn.CHOOSECOLS(_xlfn._xlws.FILTER($I$4:$AT$335,$K$4:$K$335=AW251),36))))))</f>
        <v>0</v>
      </c>
      <c r="CD251" s="158" t="str" cm="1">
        <f t="array" ref="CD251">IF(ISBLANK(AW251),"0",IF($AZ251&lt;3,"0",_xlfn.CEILING.MATH(AY251/الفرضيات!$H$4*(1+MAX(_xlfn.CHOOSECOLS(_xlfn._xlws.FILTER($I$4:$AT$335,$K$4:$K$335=AW251),36))))))</f>
        <v>0</v>
      </c>
      <c r="CE251" s="158">
        <f>IFERROR(MAX(0,((BG251+BO251+BW251)*(1+AS251+AR251)+(BH251+BI251+BJ251+BL251+BP251+BQ251+BR251+BT251+BX251+BY251+BZ251+CB251)*(1+AS251))*(1+ VLOOKUP(AQ251,الفرضيات!$N$1:$O$11,2,0))-AH251),0)</f>
        <v>0</v>
      </c>
      <c r="CF251" s="158">
        <f t="shared" si="67"/>
        <v>0</v>
      </c>
      <c r="CG251" s="158" cm="1">
        <f t="array" ref="CG251">IFERROR(MAX(0,MAX(BM251,BU251,CC251)*(1+VLOOKUP(MAX(_xlfn.CHOOSECOLS(_xlfn._xlws.FILTER($I$4:$AT$335,$K$4:$K$335=AW251),35)),الفرضيات!$N$2:$O$11,2,0))-BA251),0)</f>
        <v>0</v>
      </c>
      <c r="CH251" s="158" cm="1">
        <f t="array" ref="CH251">IFERROR(MAX(0,MAX(BN251,BV251,CD251)*(1+VLOOKUP(MAX(_xlfn.CHOOSECOLS(_xlfn._xlws.FILTER($I$4:$AT$335,$K$4:$K$335=AW251),35)),الفرضيات!$N$2:$O$11,2,0))-BB251),0)</f>
        <v>0</v>
      </c>
    </row>
    <row r="252" spans="9:86" ht="24.75" thickBot="1" x14ac:dyDescent="0.3">
      <c r="I252" s="10"/>
      <c r="J252" s="10"/>
      <c r="K252" s="10"/>
      <c r="L252" s="10"/>
      <c r="M252" s="10"/>
      <c r="N252" s="10"/>
      <c r="O252" s="10"/>
      <c r="P252" s="10"/>
      <c r="Q252" s="10"/>
      <c r="R252" s="10"/>
      <c r="S252" s="10"/>
      <c r="T252" s="114"/>
      <c r="U252" s="114"/>
      <c r="V252" s="114"/>
      <c r="W252" s="10"/>
      <c r="X252" s="10"/>
      <c r="Y252" s="10"/>
      <c r="Z252" s="10"/>
      <c r="AA252" s="10"/>
      <c r="AB252" s="10"/>
      <c r="AC252" s="10"/>
      <c r="AD252" s="10"/>
      <c r="AE252" s="10"/>
      <c r="AF252" s="10"/>
      <c r="AG252" s="10"/>
      <c r="AH252" s="10"/>
      <c r="AI252" s="10"/>
      <c r="AJ252" s="10"/>
      <c r="AK252" s="10"/>
      <c r="AL252" s="10"/>
      <c r="AM252" s="10"/>
      <c r="AN252" s="10"/>
      <c r="AO252" s="10"/>
      <c r="AP252" s="10"/>
      <c r="AQ252" s="111" t="str">
        <f t="shared" si="51"/>
        <v/>
      </c>
      <c r="AR252" s="114" t="str">
        <f>IF(AQ252="","",(LOOKUP(SUM(N252:O252),الفرضيات!$R$2:$R$9, الفرضيات!$S$2:$S$9)))</f>
        <v/>
      </c>
      <c r="AS252" s="114" t="str">
        <f>IF(ISBLANK(L252),"",الفرضيات!$L$2)</f>
        <v/>
      </c>
      <c r="AT252" s="10"/>
      <c r="AU252" s="142"/>
      <c r="AV252" s="10"/>
      <c r="AW252" s="10"/>
      <c r="AX252" s="10"/>
      <c r="AY252" s="10"/>
      <c r="AZ252" s="10"/>
      <c r="BA252" s="10"/>
      <c r="BB252" s="10"/>
      <c r="BC252" s="10"/>
      <c r="BD252" s="10"/>
      <c r="BE252" s="10"/>
      <c r="BF252" s="144"/>
      <c r="BG252" s="158" t="str">
        <f>IF(ISBLANK(L252),"0",T252*(R252-AG252)/الفرضيات!$H$2*(1+AR252))</f>
        <v>0</v>
      </c>
      <c r="BH252" s="158" t="str">
        <f t="shared" si="52"/>
        <v>0</v>
      </c>
      <c r="BI252" s="158" t="str">
        <f t="shared" si="53"/>
        <v>0</v>
      </c>
      <c r="BJ252" s="158" t="str">
        <f t="shared" si="54"/>
        <v>0</v>
      </c>
      <c r="BK252" s="158" t="str">
        <f t="shared" si="55"/>
        <v>0</v>
      </c>
      <c r="BL252" s="158" t="str">
        <f t="shared" si="56"/>
        <v>0</v>
      </c>
      <c r="BM252" s="158" t="str" cm="1">
        <f t="array" ref="BM252">IF(ISBLANK(AW252),"0",_xlfn.CEILING.MATH(AX252/الفرضيات!$H$3*(1+MAX(_xlfn.CHOOSECOLS(_xlfn._xlws.FILTER($I$4:$AT$335,$K$4:$K$335=AW252),36)))))</f>
        <v>0</v>
      </c>
      <c r="BN252" s="158" t="str" cm="1">
        <f t="array" ref="BN252">IF(ISBLANK(AW252),"0",_xlfn.CEILING.MATH(AY252/الفرضيات!$H$4*(1+MAX(_xlfn.CHOOSECOLS(_xlfn._xlws.FILTER($I$4:$AT$335,$K$4:$K$335=AW252),36)))))</f>
        <v>0</v>
      </c>
      <c r="BO252" s="158" t="str">
        <f>IF(ISBLANK(L252),"0",IF(S252&lt;2,"0",(U252*(R252-AG252)/الفرضيات!$H$2*(1+AR252))))</f>
        <v>0</v>
      </c>
      <c r="BP252" s="158" t="str">
        <f t="shared" si="57"/>
        <v>0</v>
      </c>
      <c r="BQ252" s="158" t="str">
        <f t="shared" si="58"/>
        <v>0</v>
      </c>
      <c r="BR252" s="158" t="str">
        <f t="shared" si="59"/>
        <v>0</v>
      </c>
      <c r="BS252" s="158" t="str">
        <f t="shared" si="60"/>
        <v>0</v>
      </c>
      <c r="BT252" s="158" t="str">
        <f t="shared" si="61"/>
        <v>0</v>
      </c>
      <c r="BU252" s="158" t="str" cm="1">
        <f t="array" ref="BU252">IF(ISBLANK(AW252),"0",IF($AZ252&lt;2,"0",_xlfn.CEILING.MATH(AX252/الفرضيات!$H$3*(1+MAX(_xlfn.CHOOSECOLS(_xlfn._xlws.FILTER($I$4:$AT$335,$K$4:$K$335=AW252),36))))))</f>
        <v>0</v>
      </c>
      <c r="BV252" s="158" t="str" cm="1">
        <f t="array" ref="BV252">IF(ISBLANK(AW252),"0",IF($AZ252&lt;2,"0",_xlfn.CEILING.MATH(AY252/الفرضيات!$H$4*(1+MAX(_xlfn.CHOOSECOLS(_xlfn._xlws.FILTER($I$4:$AT$335,$K$4:$K$335=AW252),36))))))</f>
        <v>0</v>
      </c>
      <c r="BW252" s="158" t="str">
        <f>IF(ISBLANK(L252),"0",IF(S252&lt;3,"0",(V252*(R252-AG252)/الفرضيات!$H$2*(1+AR252))))</f>
        <v>0</v>
      </c>
      <c r="BX252" s="158" t="str">
        <f t="shared" si="62"/>
        <v>0</v>
      </c>
      <c r="BY252" s="158" t="str">
        <f t="shared" si="63"/>
        <v>0</v>
      </c>
      <c r="BZ252" s="158" t="str">
        <f t="shared" si="64"/>
        <v>0</v>
      </c>
      <c r="CA252" s="158" t="str">
        <f t="shared" si="65"/>
        <v>0</v>
      </c>
      <c r="CB252" s="158" t="str">
        <f t="shared" si="66"/>
        <v>0</v>
      </c>
      <c r="CC252" s="158" t="str" cm="1">
        <f t="array" ref="CC252">IF(ISBLANK(AW252),"0",IF($AZ252&lt;3,"0",_xlfn.CEILING.MATH(AX252/الفرضيات!$H$3*(1+MAX(_xlfn.CHOOSECOLS(_xlfn._xlws.FILTER($I$4:$AT$335,$K$4:$K$335=AW252),36))))))</f>
        <v>0</v>
      </c>
      <c r="CD252" s="158" t="str" cm="1">
        <f t="array" ref="CD252">IF(ISBLANK(AW252),"0",IF($AZ252&lt;3,"0",_xlfn.CEILING.MATH(AY252/الفرضيات!$H$4*(1+MAX(_xlfn.CHOOSECOLS(_xlfn._xlws.FILTER($I$4:$AT$335,$K$4:$K$335=AW252),36))))))</f>
        <v>0</v>
      </c>
      <c r="CE252" s="158">
        <f>IFERROR(MAX(0,((BG252+BO252+BW252)*(1+AS252+AR252)+(BH252+BI252+BJ252+BL252+BP252+BQ252+BR252+BT252+BX252+BY252+BZ252+CB252)*(1+AS252))*(1+ VLOOKUP(AQ252,الفرضيات!$N$1:$O$11,2,0))-AH252),0)</f>
        <v>0</v>
      </c>
      <c r="CF252" s="158">
        <f t="shared" si="67"/>
        <v>0</v>
      </c>
      <c r="CG252" s="158" cm="1">
        <f t="array" ref="CG252">IFERROR(MAX(0,MAX(BM252,BU252,CC252)*(1+VLOOKUP(MAX(_xlfn.CHOOSECOLS(_xlfn._xlws.FILTER($I$4:$AT$335,$K$4:$K$335=AW252),35)),الفرضيات!$N$2:$O$11,2,0))-BA252),0)</f>
        <v>0</v>
      </c>
      <c r="CH252" s="158" cm="1">
        <f t="array" ref="CH252">IFERROR(MAX(0,MAX(BN252,BV252,CD252)*(1+VLOOKUP(MAX(_xlfn.CHOOSECOLS(_xlfn._xlws.FILTER($I$4:$AT$335,$K$4:$K$335=AW252),35)),الفرضيات!$N$2:$O$11,2,0))-BB252),0)</f>
        <v>0</v>
      </c>
    </row>
    <row r="253" spans="9:86" ht="24.75" thickBot="1" x14ac:dyDescent="0.3">
      <c r="I253" s="10"/>
      <c r="J253" s="10"/>
      <c r="K253" s="10"/>
      <c r="L253" s="10"/>
      <c r="M253" s="10"/>
      <c r="N253" s="10"/>
      <c r="O253" s="10"/>
      <c r="P253" s="10"/>
      <c r="Q253" s="10"/>
      <c r="R253" s="10"/>
      <c r="S253" s="10"/>
      <c r="T253" s="114"/>
      <c r="U253" s="114"/>
      <c r="V253" s="114"/>
      <c r="W253" s="10"/>
      <c r="X253" s="10"/>
      <c r="Y253" s="10"/>
      <c r="Z253" s="10"/>
      <c r="AA253" s="10"/>
      <c r="AB253" s="10"/>
      <c r="AC253" s="10"/>
      <c r="AD253" s="10"/>
      <c r="AE253" s="10"/>
      <c r="AF253" s="10"/>
      <c r="AG253" s="10"/>
      <c r="AH253" s="10"/>
      <c r="AI253" s="10"/>
      <c r="AJ253" s="10"/>
      <c r="AK253" s="10"/>
      <c r="AL253" s="10"/>
      <c r="AM253" s="10"/>
      <c r="AN253" s="10"/>
      <c r="AO253" s="10"/>
      <c r="AP253" s="10"/>
      <c r="AQ253" s="111" t="str">
        <f t="shared" si="51"/>
        <v/>
      </c>
      <c r="AR253" s="114" t="str">
        <f>IF(AQ253="","",(LOOKUP(SUM(N253:O253),الفرضيات!$R$2:$R$9, الفرضيات!$S$2:$S$9)))</f>
        <v/>
      </c>
      <c r="AS253" s="114" t="str">
        <f>IF(ISBLANK(L253),"",الفرضيات!$L$2)</f>
        <v/>
      </c>
      <c r="AT253" s="10"/>
      <c r="AU253" s="142"/>
      <c r="AV253" s="10"/>
      <c r="AW253" s="10"/>
      <c r="AX253" s="10"/>
      <c r="AY253" s="10"/>
      <c r="AZ253" s="10"/>
      <c r="BA253" s="10"/>
      <c r="BB253" s="10"/>
      <c r="BC253" s="10"/>
      <c r="BD253" s="10"/>
      <c r="BE253" s="10"/>
      <c r="BF253" s="144"/>
      <c r="BG253" s="158" t="str">
        <f>IF(ISBLANK(L253),"0",T253*(R253-AG253)/الفرضيات!$H$2*(1+AR253))</f>
        <v>0</v>
      </c>
      <c r="BH253" s="158" t="str">
        <f t="shared" si="52"/>
        <v>0</v>
      </c>
      <c r="BI253" s="158" t="str">
        <f t="shared" si="53"/>
        <v>0</v>
      </c>
      <c r="BJ253" s="158" t="str">
        <f t="shared" si="54"/>
        <v>0</v>
      </c>
      <c r="BK253" s="158" t="str">
        <f t="shared" si="55"/>
        <v>0</v>
      </c>
      <c r="BL253" s="158" t="str">
        <f t="shared" si="56"/>
        <v>0</v>
      </c>
      <c r="BM253" s="158" t="str" cm="1">
        <f t="array" ref="BM253">IF(ISBLANK(AW253),"0",_xlfn.CEILING.MATH(AX253/الفرضيات!$H$3*(1+MAX(_xlfn.CHOOSECOLS(_xlfn._xlws.FILTER($I$4:$AT$335,$K$4:$K$335=AW253),36)))))</f>
        <v>0</v>
      </c>
      <c r="BN253" s="158" t="str" cm="1">
        <f t="array" ref="BN253">IF(ISBLANK(AW253),"0",_xlfn.CEILING.MATH(AY253/الفرضيات!$H$4*(1+MAX(_xlfn.CHOOSECOLS(_xlfn._xlws.FILTER($I$4:$AT$335,$K$4:$K$335=AW253),36)))))</f>
        <v>0</v>
      </c>
      <c r="BO253" s="158" t="str">
        <f>IF(ISBLANK(L253),"0",IF(S253&lt;2,"0",(U253*(R253-AG253)/الفرضيات!$H$2*(1+AR253))))</f>
        <v>0</v>
      </c>
      <c r="BP253" s="158" t="str">
        <f t="shared" si="57"/>
        <v>0</v>
      </c>
      <c r="BQ253" s="158" t="str">
        <f t="shared" si="58"/>
        <v>0</v>
      </c>
      <c r="BR253" s="158" t="str">
        <f t="shared" si="59"/>
        <v>0</v>
      </c>
      <c r="BS253" s="158" t="str">
        <f t="shared" si="60"/>
        <v>0</v>
      </c>
      <c r="BT253" s="158" t="str">
        <f t="shared" si="61"/>
        <v>0</v>
      </c>
      <c r="BU253" s="158" t="str" cm="1">
        <f t="array" ref="BU253">IF(ISBLANK(AW253),"0",IF($AZ253&lt;2,"0",_xlfn.CEILING.MATH(AX253/الفرضيات!$H$3*(1+MAX(_xlfn.CHOOSECOLS(_xlfn._xlws.FILTER($I$4:$AT$335,$K$4:$K$335=AW253),36))))))</f>
        <v>0</v>
      </c>
      <c r="BV253" s="158" t="str" cm="1">
        <f t="array" ref="BV253">IF(ISBLANK(AW253),"0",IF($AZ253&lt;2,"0",_xlfn.CEILING.MATH(AY253/الفرضيات!$H$4*(1+MAX(_xlfn.CHOOSECOLS(_xlfn._xlws.FILTER($I$4:$AT$335,$K$4:$K$335=AW253),36))))))</f>
        <v>0</v>
      </c>
      <c r="BW253" s="158" t="str">
        <f>IF(ISBLANK(L253),"0",IF(S253&lt;3,"0",(V253*(R253-AG253)/الفرضيات!$H$2*(1+AR253))))</f>
        <v>0</v>
      </c>
      <c r="BX253" s="158" t="str">
        <f t="shared" si="62"/>
        <v>0</v>
      </c>
      <c r="BY253" s="158" t="str">
        <f t="shared" si="63"/>
        <v>0</v>
      </c>
      <c r="BZ253" s="158" t="str">
        <f t="shared" si="64"/>
        <v>0</v>
      </c>
      <c r="CA253" s="158" t="str">
        <f t="shared" si="65"/>
        <v>0</v>
      </c>
      <c r="CB253" s="158" t="str">
        <f t="shared" si="66"/>
        <v>0</v>
      </c>
      <c r="CC253" s="158" t="str" cm="1">
        <f t="array" ref="CC253">IF(ISBLANK(AW253),"0",IF($AZ253&lt;3,"0",_xlfn.CEILING.MATH(AX253/الفرضيات!$H$3*(1+MAX(_xlfn.CHOOSECOLS(_xlfn._xlws.FILTER($I$4:$AT$335,$K$4:$K$335=AW253),36))))))</f>
        <v>0</v>
      </c>
      <c r="CD253" s="158" t="str" cm="1">
        <f t="array" ref="CD253">IF(ISBLANK(AW253),"0",IF($AZ253&lt;3,"0",_xlfn.CEILING.MATH(AY253/الفرضيات!$H$4*(1+MAX(_xlfn.CHOOSECOLS(_xlfn._xlws.FILTER($I$4:$AT$335,$K$4:$K$335=AW253),36))))))</f>
        <v>0</v>
      </c>
      <c r="CE253" s="158">
        <f>IFERROR(MAX(0,((BG253+BO253+BW253)*(1+AS253+AR253)+(BH253+BI253+BJ253+BL253+BP253+BQ253+BR253+BT253+BX253+BY253+BZ253+CB253)*(1+AS253))*(1+ VLOOKUP(AQ253,الفرضيات!$N$1:$O$11,2,0))-AH253),0)</f>
        <v>0</v>
      </c>
      <c r="CF253" s="158">
        <f t="shared" si="67"/>
        <v>0</v>
      </c>
      <c r="CG253" s="158" cm="1">
        <f t="array" ref="CG253">IFERROR(MAX(0,MAX(BM253,BU253,CC253)*(1+VLOOKUP(MAX(_xlfn.CHOOSECOLS(_xlfn._xlws.FILTER($I$4:$AT$335,$K$4:$K$335=AW253),35)),الفرضيات!$N$2:$O$11,2,0))-BA253),0)</f>
        <v>0</v>
      </c>
      <c r="CH253" s="158" cm="1">
        <f t="array" ref="CH253">IFERROR(MAX(0,MAX(BN253,BV253,CD253)*(1+VLOOKUP(MAX(_xlfn.CHOOSECOLS(_xlfn._xlws.FILTER($I$4:$AT$335,$K$4:$K$335=AW253),35)),الفرضيات!$N$2:$O$11,2,0))-BB253),0)</f>
        <v>0</v>
      </c>
    </row>
    <row r="254" spans="9:86" ht="24.75" thickBot="1" x14ac:dyDescent="0.3">
      <c r="I254" s="10"/>
      <c r="J254" s="10"/>
      <c r="K254" s="10"/>
      <c r="L254" s="10"/>
      <c r="M254" s="10"/>
      <c r="N254" s="10"/>
      <c r="O254" s="10"/>
      <c r="P254" s="10"/>
      <c r="Q254" s="10"/>
      <c r="R254" s="10"/>
      <c r="S254" s="10"/>
      <c r="T254" s="114"/>
      <c r="U254" s="114"/>
      <c r="V254" s="114"/>
      <c r="W254" s="10"/>
      <c r="X254" s="10"/>
      <c r="Y254" s="10"/>
      <c r="Z254" s="10"/>
      <c r="AA254" s="10"/>
      <c r="AB254" s="10"/>
      <c r="AC254" s="10"/>
      <c r="AD254" s="10"/>
      <c r="AE254" s="10"/>
      <c r="AF254" s="10"/>
      <c r="AG254" s="10"/>
      <c r="AH254" s="10"/>
      <c r="AI254" s="10"/>
      <c r="AJ254" s="10"/>
      <c r="AK254" s="10"/>
      <c r="AL254" s="10"/>
      <c r="AM254" s="10"/>
      <c r="AN254" s="10"/>
      <c r="AO254" s="10"/>
      <c r="AP254" s="10"/>
      <c r="AQ254" s="111" t="str">
        <f t="shared" si="51"/>
        <v/>
      </c>
      <c r="AR254" s="114" t="str">
        <f>IF(AQ254="","",(LOOKUP(SUM(N254:O254),الفرضيات!$R$2:$R$9, الفرضيات!$S$2:$S$9)))</f>
        <v/>
      </c>
      <c r="AS254" s="114" t="str">
        <f>IF(ISBLANK(L254),"",الفرضيات!$L$2)</f>
        <v/>
      </c>
      <c r="AT254" s="10"/>
      <c r="AU254" s="142"/>
      <c r="AV254" s="10"/>
      <c r="AW254" s="10"/>
      <c r="AX254" s="10"/>
      <c r="AY254" s="10"/>
      <c r="AZ254" s="10"/>
      <c r="BA254" s="10"/>
      <c r="BB254" s="10"/>
      <c r="BC254" s="10"/>
      <c r="BD254" s="10"/>
      <c r="BE254" s="10"/>
      <c r="BF254" s="144"/>
      <c r="BG254" s="158" t="str">
        <f>IF(ISBLANK(L254),"0",T254*(R254-AG254)/الفرضيات!$H$2*(1+AR254))</f>
        <v>0</v>
      </c>
      <c r="BH254" s="158" t="str">
        <f t="shared" si="52"/>
        <v>0</v>
      </c>
      <c r="BI254" s="158" t="str">
        <f t="shared" si="53"/>
        <v>0</v>
      </c>
      <c r="BJ254" s="158" t="str">
        <f t="shared" si="54"/>
        <v>0</v>
      </c>
      <c r="BK254" s="158" t="str">
        <f t="shared" si="55"/>
        <v>0</v>
      </c>
      <c r="BL254" s="158" t="str">
        <f t="shared" si="56"/>
        <v>0</v>
      </c>
      <c r="BM254" s="158" t="str" cm="1">
        <f t="array" ref="BM254">IF(ISBLANK(AW254),"0",_xlfn.CEILING.MATH(AX254/الفرضيات!$H$3*(1+MAX(_xlfn.CHOOSECOLS(_xlfn._xlws.FILTER($I$4:$AT$335,$K$4:$K$335=AW254),36)))))</f>
        <v>0</v>
      </c>
      <c r="BN254" s="158" t="str" cm="1">
        <f t="array" ref="BN254">IF(ISBLANK(AW254),"0",_xlfn.CEILING.MATH(AY254/الفرضيات!$H$4*(1+MAX(_xlfn.CHOOSECOLS(_xlfn._xlws.FILTER($I$4:$AT$335,$K$4:$K$335=AW254),36)))))</f>
        <v>0</v>
      </c>
      <c r="BO254" s="158" t="str">
        <f>IF(ISBLANK(L254),"0",IF(S254&lt;2,"0",(U254*(R254-AG254)/الفرضيات!$H$2*(1+AR254))))</f>
        <v>0</v>
      </c>
      <c r="BP254" s="158" t="str">
        <f t="shared" si="57"/>
        <v>0</v>
      </c>
      <c r="BQ254" s="158" t="str">
        <f t="shared" si="58"/>
        <v>0</v>
      </c>
      <c r="BR254" s="158" t="str">
        <f t="shared" si="59"/>
        <v>0</v>
      </c>
      <c r="BS254" s="158" t="str">
        <f t="shared" si="60"/>
        <v>0</v>
      </c>
      <c r="BT254" s="158" t="str">
        <f t="shared" si="61"/>
        <v>0</v>
      </c>
      <c r="BU254" s="158" t="str" cm="1">
        <f t="array" ref="BU254">IF(ISBLANK(AW254),"0",IF($AZ254&lt;2,"0",_xlfn.CEILING.MATH(AX254/الفرضيات!$H$3*(1+MAX(_xlfn.CHOOSECOLS(_xlfn._xlws.FILTER($I$4:$AT$335,$K$4:$K$335=AW254),36))))))</f>
        <v>0</v>
      </c>
      <c r="BV254" s="158" t="str" cm="1">
        <f t="array" ref="BV254">IF(ISBLANK(AW254),"0",IF($AZ254&lt;2,"0",_xlfn.CEILING.MATH(AY254/الفرضيات!$H$4*(1+MAX(_xlfn.CHOOSECOLS(_xlfn._xlws.FILTER($I$4:$AT$335,$K$4:$K$335=AW254),36))))))</f>
        <v>0</v>
      </c>
      <c r="BW254" s="158" t="str">
        <f>IF(ISBLANK(L254),"0",IF(S254&lt;3,"0",(V254*(R254-AG254)/الفرضيات!$H$2*(1+AR254))))</f>
        <v>0</v>
      </c>
      <c r="BX254" s="158" t="str">
        <f t="shared" si="62"/>
        <v>0</v>
      </c>
      <c r="BY254" s="158" t="str">
        <f t="shared" si="63"/>
        <v>0</v>
      </c>
      <c r="BZ254" s="158" t="str">
        <f t="shared" si="64"/>
        <v>0</v>
      </c>
      <c r="CA254" s="158" t="str">
        <f t="shared" si="65"/>
        <v>0</v>
      </c>
      <c r="CB254" s="158" t="str">
        <f t="shared" si="66"/>
        <v>0</v>
      </c>
      <c r="CC254" s="158" t="str" cm="1">
        <f t="array" ref="CC254">IF(ISBLANK(AW254),"0",IF($AZ254&lt;3,"0",_xlfn.CEILING.MATH(AX254/الفرضيات!$H$3*(1+MAX(_xlfn.CHOOSECOLS(_xlfn._xlws.FILTER($I$4:$AT$335,$K$4:$K$335=AW254),36))))))</f>
        <v>0</v>
      </c>
      <c r="CD254" s="158" t="str" cm="1">
        <f t="array" ref="CD254">IF(ISBLANK(AW254),"0",IF($AZ254&lt;3,"0",_xlfn.CEILING.MATH(AY254/الفرضيات!$H$4*(1+MAX(_xlfn.CHOOSECOLS(_xlfn._xlws.FILTER($I$4:$AT$335,$K$4:$K$335=AW254),36))))))</f>
        <v>0</v>
      </c>
      <c r="CE254" s="158">
        <f>IFERROR(MAX(0,((BG254+BO254+BW254)*(1+AS254+AR254)+(BH254+BI254+BJ254+BL254+BP254+BQ254+BR254+BT254+BX254+BY254+BZ254+CB254)*(1+AS254))*(1+ VLOOKUP(AQ254,الفرضيات!$N$1:$O$11,2,0))-AH254),0)</f>
        <v>0</v>
      </c>
      <c r="CF254" s="158">
        <f t="shared" si="67"/>
        <v>0</v>
      </c>
      <c r="CG254" s="158" cm="1">
        <f t="array" ref="CG254">IFERROR(MAX(0,MAX(BM254,BU254,CC254)*(1+VLOOKUP(MAX(_xlfn.CHOOSECOLS(_xlfn._xlws.FILTER($I$4:$AT$335,$K$4:$K$335=AW254),35)),الفرضيات!$N$2:$O$11,2,0))-BA254),0)</f>
        <v>0</v>
      </c>
      <c r="CH254" s="158" cm="1">
        <f t="array" ref="CH254">IFERROR(MAX(0,MAX(BN254,BV254,CD254)*(1+VLOOKUP(MAX(_xlfn.CHOOSECOLS(_xlfn._xlws.FILTER($I$4:$AT$335,$K$4:$K$335=AW254),35)),الفرضيات!$N$2:$O$11,2,0))-BB254),0)</f>
        <v>0</v>
      </c>
    </row>
    <row r="255" spans="9:86" ht="24.75" thickBot="1" x14ac:dyDescent="0.3">
      <c r="I255" s="10"/>
      <c r="J255" s="10"/>
      <c r="K255" s="10"/>
      <c r="L255" s="10"/>
      <c r="M255" s="10"/>
      <c r="N255" s="10"/>
      <c r="O255" s="10"/>
      <c r="P255" s="10"/>
      <c r="Q255" s="10"/>
      <c r="R255" s="10"/>
      <c r="S255" s="10"/>
      <c r="T255" s="114"/>
      <c r="U255" s="114"/>
      <c r="V255" s="114"/>
      <c r="W255" s="10"/>
      <c r="X255" s="10"/>
      <c r="Y255" s="10"/>
      <c r="Z255" s="10"/>
      <c r="AA255" s="10"/>
      <c r="AB255" s="10"/>
      <c r="AC255" s="10"/>
      <c r="AD255" s="10"/>
      <c r="AE255" s="10"/>
      <c r="AF255" s="10"/>
      <c r="AG255" s="10"/>
      <c r="AH255" s="10"/>
      <c r="AI255" s="10"/>
      <c r="AJ255" s="10"/>
      <c r="AK255" s="10"/>
      <c r="AL255" s="10"/>
      <c r="AM255" s="10"/>
      <c r="AN255" s="10"/>
      <c r="AO255" s="10"/>
      <c r="AP255" s="10"/>
      <c r="AQ255" s="111" t="str">
        <f t="shared" si="51"/>
        <v/>
      </c>
      <c r="AR255" s="114" t="str">
        <f>IF(AQ255="","",(LOOKUP(SUM(N255:O255),الفرضيات!$R$2:$R$9, الفرضيات!$S$2:$S$9)))</f>
        <v/>
      </c>
      <c r="AS255" s="114" t="str">
        <f>IF(ISBLANK(L255),"",الفرضيات!$L$2)</f>
        <v/>
      </c>
      <c r="AT255" s="10"/>
      <c r="AU255" s="142"/>
      <c r="AV255" s="10"/>
      <c r="AW255" s="10"/>
      <c r="AX255" s="10"/>
      <c r="AY255" s="10"/>
      <c r="AZ255" s="10"/>
      <c r="BA255" s="10"/>
      <c r="BB255" s="10"/>
      <c r="BC255" s="10"/>
      <c r="BD255" s="10"/>
      <c r="BE255" s="10"/>
      <c r="BF255" s="144"/>
      <c r="BG255" s="158" t="str">
        <f>IF(ISBLANK(L255),"0",T255*(R255-AG255)/الفرضيات!$H$2*(1+AR255))</f>
        <v>0</v>
      </c>
      <c r="BH255" s="158" t="str">
        <f t="shared" si="52"/>
        <v>0</v>
      </c>
      <c r="BI255" s="158" t="str">
        <f t="shared" si="53"/>
        <v>0</v>
      </c>
      <c r="BJ255" s="158" t="str">
        <f t="shared" si="54"/>
        <v>0</v>
      </c>
      <c r="BK255" s="158" t="str">
        <f t="shared" si="55"/>
        <v>0</v>
      </c>
      <c r="BL255" s="158" t="str">
        <f t="shared" si="56"/>
        <v>0</v>
      </c>
      <c r="BM255" s="158" t="str" cm="1">
        <f t="array" ref="BM255">IF(ISBLANK(AW255),"0",_xlfn.CEILING.MATH(AX255/الفرضيات!$H$3*(1+MAX(_xlfn.CHOOSECOLS(_xlfn._xlws.FILTER($I$4:$AT$335,$K$4:$K$335=AW255),36)))))</f>
        <v>0</v>
      </c>
      <c r="BN255" s="158" t="str" cm="1">
        <f t="array" ref="BN255">IF(ISBLANK(AW255),"0",_xlfn.CEILING.MATH(AY255/الفرضيات!$H$4*(1+MAX(_xlfn.CHOOSECOLS(_xlfn._xlws.FILTER($I$4:$AT$335,$K$4:$K$335=AW255),36)))))</f>
        <v>0</v>
      </c>
      <c r="BO255" s="158" t="str">
        <f>IF(ISBLANK(L255),"0",IF(S255&lt;2,"0",(U255*(R255-AG255)/الفرضيات!$H$2*(1+AR255))))</f>
        <v>0</v>
      </c>
      <c r="BP255" s="158" t="str">
        <f t="shared" si="57"/>
        <v>0</v>
      </c>
      <c r="BQ255" s="158" t="str">
        <f t="shared" si="58"/>
        <v>0</v>
      </c>
      <c r="BR255" s="158" t="str">
        <f t="shared" si="59"/>
        <v>0</v>
      </c>
      <c r="BS255" s="158" t="str">
        <f t="shared" si="60"/>
        <v>0</v>
      </c>
      <c r="BT255" s="158" t="str">
        <f t="shared" si="61"/>
        <v>0</v>
      </c>
      <c r="BU255" s="158" t="str" cm="1">
        <f t="array" ref="BU255">IF(ISBLANK(AW255),"0",IF($AZ255&lt;2,"0",_xlfn.CEILING.MATH(AX255/الفرضيات!$H$3*(1+MAX(_xlfn.CHOOSECOLS(_xlfn._xlws.FILTER($I$4:$AT$335,$K$4:$K$335=AW255),36))))))</f>
        <v>0</v>
      </c>
      <c r="BV255" s="158" t="str" cm="1">
        <f t="array" ref="BV255">IF(ISBLANK(AW255),"0",IF($AZ255&lt;2,"0",_xlfn.CEILING.MATH(AY255/الفرضيات!$H$4*(1+MAX(_xlfn.CHOOSECOLS(_xlfn._xlws.FILTER($I$4:$AT$335,$K$4:$K$335=AW255),36))))))</f>
        <v>0</v>
      </c>
      <c r="BW255" s="158" t="str">
        <f>IF(ISBLANK(L255),"0",IF(S255&lt;3,"0",(V255*(R255-AG255)/الفرضيات!$H$2*(1+AR255))))</f>
        <v>0</v>
      </c>
      <c r="BX255" s="158" t="str">
        <f t="shared" si="62"/>
        <v>0</v>
      </c>
      <c r="BY255" s="158" t="str">
        <f t="shared" si="63"/>
        <v>0</v>
      </c>
      <c r="BZ255" s="158" t="str">
        <f t="shared" si="64"/>
        <v>0</v>
      </c>
      <c r="CA255" s="158" t="str">
        <f t="shared" si="65"/>
        <v>0</v>
      </c>
      <c r="CB255" s="158" t="str">
        <f t="shared" si="66"/>
        <v>0</v>
      </c>
      <c r="CC255" s="158" t="str" cm="1">
        <f t="array" ref="CC255">IF(ISBLANK(AW255),"0",IF($AZ255&lt;3,"0",_xlfn.CEILING.MATH(AX255/الفرضيات!$H$3*(1+MAX(_xlfn.CHOOSECOLS(_xlfn._xlws.FILTER($I$4:$AT$335,$K$4:$K$335=AW255),36))))))</f>
        <v>0</v>
      </c>
      <c r="CD255" s="158" t="str" cm="1">
        <f t="array" ref="CD255">IF(ISBLANK(AW255),"0",IF($AZ255&lt;3,"0",_xlfn.CEILING.MATH(AY255/الفرضيات!$H$4*(1+MAX(_xlfn.CHOOSECOLS(_xlfn._xlws.FILTER($I$4:$AT$335,$K$4:$K$335=AW255),36))))))</f>
        <v>0</v>
      </c>
      <c r="CE255" s="158">
        <f>IFERROR(MAX(0,((BG255+BO255+BW255)*(1+AS255+AR255)+(BH255+BI255+BJ255+BL255+BP255+BQ255+BR255+BT255+BX255+BY255+BZ255+CB255)*(1+AS255))*(1+ VLOOKUP(AQ255,الفرضيات!$N$1:$O$11,2,0))-AH255),0)</f>
        <v>0</v>
      </c>
      <c r="CF255" s="158">
        <f t="shared" si="67"/>
        <v>0</v>
      </c>
      <c r="CG255" s="158" cm="1">
        <f t="array" ref="CG255">IFERROR(MAX(0,MAX(BM255,BU255,CC255)*(1+VLOOKUP(MAX(_xlfn.CHOOSECOLS(_xlfn._xlws.FILTER($I$4:$AT$335,$K$4:$K$335=AW255),35)),الفرضيات!$N$2:$O$11,2,0))-BA255),0)</f>
        <v>0</v>
      </c>
      <c r="CH255" s="158" cm="1">
        <f t="array" ref="CH255">IFERROR(MAX(0,MAX(BN255,BV255,CD255)*(1+VLOOKUP(MAX(_xlfn.CHOOSECOLS(_xlfn._xlws.FILTER($I$4:$AT$335,$K$4:$K$335=AW255),35)),الفرضيات!$N$2:$O$11,2,0))-BB255),0)</f>
        <v>0</v>
      </c>
    </row>
    <row r="256" spans="9:86" ht="24.75" thickBot="1" x14ac:dyDescent="0.3">
      <c r="I256" s="10"/>
      <c r="J256" s="10"/>
      <c r="K256" s="10"/>
      <c r="L256" s="10"/>
      <c r="M256" s="10"/>
      <c r="N256" s="10"/>
      <c r="O256" s="10"/>
      <c r="P256" s="10"/>
      <c r="Q256" s="10"/>
      <c r="R256" s="10"/>
      <c r="S256" s="10"/>
      <c r="T256" s="114"/>
      <c r="U256" s="114"/>
      <c r="V256" s="114"/>
      <c r="W256" s="10"/>
      <c r="X256" s="10"/>
      <c r="Y256" s="10"/>
      <c r="Z256" s="10"/>
      <c r="AA256" s="10"/>
      <c r="AB256" s="10"/>
      <c r="AC256" s="10"/>
      <c r="AD256" s="10"/>
      <c r="AE256" s="10"/>
      <c r="AF256" s="10"/>
      <c r="AG256" s="10"/>
      <c r="AH256" s="10"/>
      <c r="AI256" s="10"/>
      <c r="AJ256" s="10"/>
      <c r="AK256" s="10"/>
      <c r="AL256" s="10"/>
      <c r="AM256" s="10"/>
      <c r="AN256" s="10"/>
      <c r="AO256" s="10"/>
      <c r="AP256" s="10"/>
      <c r="AQ256" s="111" t="str">
        <f t="shared" si="51"/>
        <v/>
      </c>
      <c r="AR256" s="114" t="str">
        <f>IF(AQ256="","",(LOOKUP(SUM(N256:O256),الفرضيات!$R$2:$R$9, الفرضيات!$S$2:$S$9)))</f>
        <v/>
      </c>
      <c r="AS256" s="114" t="str">
        <f>IF(ISBLANK(L256),"",الفرضيات!$L$2)</f>
        <v/>
      </c>
      <c r="AT256" s="10"/>
      <c r="AU256" s="142"/>
      <c r="AV256" s="10"/>
      <c r="AW256" s="10"/>
      <c r="AX256" s="10"/>
      <c r="AY256" s="10"/>
      <c r="AZ256" s="10"/>
      <c r="BA256" s="10"/>
      <c r="BB256" s="10"/>
      <c r="BC256" s="10"/>
      <c r="BD256" s="10"/>
      <c r="BE256" s="10"/>
      <c r="BF256" s="144"/>
      <c r="BG256" s="158" t="str">
        <f>IF(ISBLANK(L256),"0",T256*(R256-AG256)/الفرضيات!$H$2*(1+AR256))</f>
        <v>0</v>
      </c>
      <c r="BH256" s="158" t="str">
        <f t="shared" si="52"/>
        <v>0</v>
      </c>
      <c r="BI256" s="158" t="str">
        <f t="shared" si="53"/>
        <v>0</v>
      </c>
      <c r="BJ256" s="158" t="str">
        <f t="shared" si="54"/>
        <v>0</v>
      </c>
      <c r="BK256" s="158" t="str">
        <f t="shared" si="55"/>
        <v>0</v>
      </c>
      <c r="BL256" s="158" t="str">
        <f t="shared" si="56"/>
        <v>0</v>
      </c>
      <c r="BM256" s="158" t="str" cm="1">
        <f t="array" ref="BM256">IF(ISBLANK(AW256),"0",_xlfn.CEILING.MATH(AX256/الفرضيات!$H$3*(1+MAX(_xlfn.CHOOSECOLS(_xlfn._xlws.FILTER($I$4:$AT$335,$K$4:$K$335=AW256),36)))))</f>
        <v>0</v>
      </c>
      <c r="BN256" s="158" t="str" cm="1">
        <f t="array" ref="BN256">IF(ISBLANK(AW256),"0",_xlfn.CEILING.MATH(AY256/الفرضيات!$H$4*(1+MAX(_xlfn.CHOOSECOLS(_xlfn._xlws.FILTER($I$4:$AT$335,$K$4:$K$335=AW256),36)))))</f>
        <v>0</v>
      </c>
      <c r="BO256" s="158" t="str">
        <f>IF(ISBLANK(L256),"0",IF(S256&lt;2,"0",(U256*(R256-AG256)/الفرضيات!$H$2*(1+AR256))))</f>
        <v>0</v>
      </c>
      <c r="BP256" s="158" t="str">
        <f t="shared" si="57"/>
        <v>0</v>
      </c>
      <c r="BQ256" s="158" t="str">
        <f t="shared" si="58"/>
        <v>0</v>
      </c>
      <c r="BR256" s="158" t="str">
        <f t="shared" si="59"/>
        <v>0</v>
      </c>
      <c r="BS256" s="158" t="str">
        <f t="shared" si="60"/>
        <v>0</v>
      </c>
      <c r="BT256" s="158" t="str">
        <f t="shared" si="61"/>
        <v>0</v>
      </c>
      <c r="BU256" s="158" t="str" cm="1">
        <f t="array" ref="BU256">IF(ISBLANK(AW256),"0",IF($AZ256&lt;2,"0",_xlfn.CEILING.MATH(AX256/الفرضيات!$H$3*(1+MAX(_xlfn.CHOOSECOLS(_xlfn._xlws.FILTER($I$4:$AT$335,$K$4:$K$335=AW256),36))))))</f>
        <v>0</v>
      </c>
      <c r="BV256" s="158" t="str" cm="1">
        <f t="array" ref="BV256">IF(ISBLANK(AW256),"0",IF($AZ256&lt;2,"0",_xlfn.CEILING.MATH(AY256/الفرضيات!$H$4*(1+MAX(_xlfn.CHOOSECOLS(_xlfn._xlws.FILTER($I$4:$AT$335,$K$4:$K$335=AW256),36))))))</f>
        <v>0</v>
      </c>
      <c r="BW256" s="158" t="str">
        <f>IF(ISBLANK(L256),"0",IF(S256&lt;3,"0",(V256*(R256-AG256)/الفرضيات!$H$2*(1+AR256))))</f>
        <v>0</v>
      </c>
      <c r="BX256" s="158" t="str">
        <f t="shared" si="62"/>
        <v>0</v>
      </c>
      <c r="BY256" s="158" t="str">
        <f t="shared" si="63"/>
        <v>0</v>
      </c>
      <c r="BZ256" s="158" t="str">
        <f t="shared" si="64"/>
        <v>0</v>
      </c>
      <c r="CA256" s="158" t="str">
        <f t="shared" si="65"/>
        <v>0</v>
      </c>
      <c r="CB256" s="158" t="str">
        <f t="shared" si="66"/>
        <v>0</v>
      </c>
      <c r="CC256" s="158" t="str" cm="1">
        <f t="array" ref="CC256">IF(ISBLANK(AW256),"0",IF($AZ256&lt;3,"0",_xlfn.CEILING.MATH(AX256/الفرضيات!$H$3*(1+MAX(_xlfn.CHOOSECOLS(_xlfn._xlws.FILTER($I$4:$AT$335,$K$4:$K$335=AW256),36))))))</f>
        <v>0</v>
      </c>
      <c r="CD256" s="158" t="str" cm="1">
        <f t="array" ref="CD256">IF(ISBLANK(AW256),"0",IF($AZ256&lt;3,"0",_xlfn.CEILING.MATH(AY256/الفرضيات!$H$4*(1+MAX(_xlfn.CHOOSECOLS(_xlfn._xlws.FILTER($I$4:$AT$335,$K$4:$K$335=AW256),36))))))</f>
        <v>0</v>
      </c>
      <c r="CE256" s="158">
        <f>IFERROR(MAX(0,((BG256+BO256+BW256)*(1+AS256+AR256)+(BH256+BI256+BJ256+BL256+BP256+BQ256+BR256+BT256+BX256+BY256+BZ256+CB256)*(1+AS256))*(1+ VLOOKUP(AQ256,الفرضيات!$N$1:$O$11,2,0))-AH256),0)</f>
        <v>0</v>
      </c>
      <c r="CF256" s="158">
        <f t="shared" si="67"/>
        <v>0</v>
      </c>
      <c r="CG256" s="158" cm="1">
        <f t="array" ref="CG256">IFERROR(MAX(0,MAX(BM256,BU256,CC256)*(1+VLOOKUP(MAX(_xlfn.CHOOSECOLS(_xlfn._xlws.FILTER($I$4:$AT$335,$K$4:$K$335=AW256),35)),الفرضيات!$N$2:$O$11,2,0))-BA256),0)</f>
        <v>0</v>
      </c>
      <c r="CH256" s="158" cm="1">
        <f t="array" ref="CH256">IFERROR(MAX(0,MAX(BN256,BV256,CD256)*(1+VLOOKUP(MAX(_xlfn.CHOOSECOLS(_xlfn._xlws.FILTER($I$4:$AT$335,$K$4:$K$335=AW256),35)),الفرضيات!$N$2:$O$11,2,0))-BB256),0)</f>
        <v>0</v>
      </c>
    </row>
    <row r="257" spans="9:86" ht="24.75" thickBot="1" x14ac:dyDescent="0.3">
      <c r="I257" s="10"/>
      <c r="J257" s="10"/>
      <c r="K257" s="10"/>
      <c r="L257" s="10"/>
      <c r="M257" s="10"/>
      <c r="N257" s="10"/>
      <c r="O257" s="10"/>
      <c r="P257" s="10"/>
      <c r="Q257" s="10"/>
      <c r="R257" s="10"/>
      <c r="S257" s="10"/>
      <c r="T257" s="114"/>
      <c r="U257" s="114"/>
      <c r="V257" s="114"/>
      <c r="W257" s="10"/>
      <c r="X257" s="10"/>
      <c r="Y257" s="10"/>
      <c r="Z257" s="10"/>
      <c r="AA257" s="10"/>
      <c r="AB257" s="10"/>
      <c r="AC257" s="10"/>
      <c r="AD257" s="10"/>
      <c r="AE257" s="10"/>
      <c r="AF257" s="10"/>
      <c r="AG257" s="10"/>
      <c r="AH257" s="10"/>
      <c r="AI257" s="10"/>
      <c r="AJ257" s="10"/>
      <c r="AK257" s="10"/>
      <c r="AL257" s="10"/>
      <c r="AM257" s="10"/>
      <c r="AN257" s="10"/>
      <c r="AO257" s="10"/>
      <c r="AP257" s="10"/>
      <c r="AQ257" s="111" t="str">
        <f t="shared" si="51"/>
        <v/>
      </c>
      <c r="AR257" s="114" t="str">
        <f>IF(AQ257="","",(LOOKUP(SUM(N257:O257),الفرضيات!$R$2:$R$9, الفرضيات!$S$2:$S$9)))</f>
        <v/>
      </c>
      <c r="AS257" s="114" t="str">
        <f>IF(ISBLANK(L257),"",الفرضيات!$L$2)</f>
        <v/>
      </c>
      <c r="AT257" s="10"/>
      <c r="AU257" s="142"/>
      <c r="AV257" s="10"/>
      <c r="AW257" s="10"/>
      <c r="AX257" s="10"/>
      <c r="AY257" s="10"/>
      <c r="AZ257" s="10"/>
      <c r="BA257" s="10"/>
      <c r="BB257" s="10"/>
      <c r="BC257" s="10"/>
      <c r="BD257" s="10"/>
      <c r="BE257" s="10"/>
      <c r="BF257" s="144"/>
      <c r="BG257" s="158" t="str">
        <f>IF(ISBLANK(L257),"0",T257*(R257-AG257)/الفرضيات!$H$2*(1+AR257))</f>
        <v>0</v>
      </c>
      <c r="BH257" s="158" t="str">
        <f t="shared" si="52"/>
        <v>0</v>
      </c>
      <c r="BI257" s="158" t="str">
        <f t="shared" si="53"/>
        <v>0</v>
      </c>
      <c r="BJ257" s="158" t="str">
        <f t="shared" si="54"/>
        <v>0</v>
      </c>
      <c r="BK257" s="158" t="str">
        <f t="shared" si="55"/>
        <v>0</v>
      </c>
      <c r="BL257" s="158" t="str">
        <f t="shared" si="56"/>
        <v>0</v>
      </c>
      <c r="BM257" s="158" t="str" cm="1">
        <f t="array" ref="BM257">IF(ISBLANK(AW257),"0",_xlfn.CEILING.MATH(AX257/الفرضيات!$H$3*(1+MAX(_xlfn.CHOOSECOLS(_xlfn._xlws.FILTER($I$4:$AT$335,$K$4:$K$335=AW257),36)))))</f>
        <v>0</v>
      </c>
      <c r="BN257" s="158" t="str" cm="1">
        <f t="array" ref="BN257">IF(ISBLANK(AW257),"0",_xlfn.CEILING.MATH(AY257/الفرضيات!$H$4*(1+MAX(_xlfn.CHOOSECOLS(_xlfn._xlws.FILTER($I$4:$AT$335,$K$4:$K$335=AW257),36)))))</f>
        <v>0</v>
      </c>
      <c r="BO257" s="158" t="str">
        <f>IF(ISBLANK(L257),"0",IF(S257&lt;2,"0",(U257*(R257-AG257)/الفرضيات!$H$2*(1+AR257))))</f>
        <v>0</v>
      </c>
      <c r="BP257" s="158" t="str">
        <f t="shared" si="57"/>
        <v>0</v>
      </c>
      <c r="BQ257" s="158" t="str">
        <f t="shared" si="58"/>
        <v>0</v>
      </c>
      <c r="BR257" s="158" t="str">
        <f t="shared" si="59"/>
        <v>0</v>
      </c>
      <c r="BS257" s="158" t="str">
        <f t="shared" si="60"/>
        <v>0</v>
      </c>
      <c r="BT257" s="158" t="str">
        <f t="shared" si="61"/>
        <v>0</v>
      </c>
      <c r="BU257" s="158" t="str" cm="1">
        <f t="array" ref="BU257">IF(ISBLANK(AW257),"0",IF($AZ257&lt;2,"0",_xlfn.CEILING.MATH(AX257/الفرضيات!$H$3*(1+MAX(_xlfn.CHOOSECOLS(_xlfn._xlws.FILTER($I$4:$AT$335,$K$4:$K$335=AW257),36))))))</f>
        <v>0</v>
      </c>
      <c r="BV257" s="158" t="str" cm="1">
        <f t="array" ref="BV257">IF(ISBLANK(AW257),"0",IF($AZ257&lt;2,"0",_xlfn.CEILING.MATH(AY257/الفرضيات!$H$4*(1+MAX(_xlfn.CHOOSECOLS(_xlfn._xlws.FILTER($I$4:$AT$335,$K$4:$K$335=AW257),36))))))</f>
        <v>0</v>
      </c>
      <c r="BW257" s="158" t="str">
        <f>IF(ISBLANK(L257),"0",IF(S257&lt;3,"0",(V257*(R257-AG257)/الفرضيات!$H$2*(1+AR257))))</f>
        <v>0</v>
      </c>
      <c r="BX257" s="158" t="str">
        <f t="shared" si="62"/>
        <v>0</v>
      </c>
      <c r="BY257" s="158" t="str">
        <f t="shared" si="63"/>
        <v>0</v>
      </c>
      <c r="BZ257" s="158" t="str">
        <f t="shared" si="64"/>
        <v>0</v>
      </c>
      <c r="CA257" s="158" t="str">
        <f t="shared" si="65"/>
        <v>0</v>
      </c>
      <c r="CB257" s="158" t="str">
        <f t="shared" si="66"/>
        <v>0</v>
      </c>
      <c r="CC257" s="158" t="str" cm="1">
        <f t="array" ref="CC257">IF(ISBLANK(AW257),"0",IF($AZ257&lt;3,"0",_xlfn.CEILING.MATH(AX257/الفرضيات!$H$3*(1+MAX(_xlfn.CHOOSECOLS(_xlfn._xlws.FILTER($I$4:$AT$335,$K$4:$K$335=AW257),36))))))</f>
        <v>0</v>
      </c>
      <c r="CD257" s="158" t="str" cm="1">
        <f t="array" ref="CD257">IF(ISBLANK(AW257),"0",IF($AZ257&lt;3,"0",_xlfn.CEILING.MATH(AY257/الفرضيات!$H$4*(1+MAX(_xlfn.CHOOSECOLS(_xlfn._xlws.FILTER($I$4:$AT$335,$K$4:$K$335=AW257),36))))))</f>
        <v>0</v>
      </c>
      <c r="CE257" s="158">
        <f>IFERROR(MAX(0,((BG257+BO257+BW257)*(1+AS257+AR257)+(BH257+BI257+BJ257+BL257+BP257+BQ257+BR257+BT257+BX257+BY257+BZ257+CB257)*(1+AS257))*(1+ VLOOKUP(AQ257,الفرضيات!$N$1:$O$11,2,0))-AH257),0)</f>
        <v>0</v>
      </c>
      <c r="CF257" s="158">
        <f t="shared" si="67"/>
        <v>0</v>
      </c>
      <c r="CG257" s="158" cm="1">
        <f t="array" ref="CG257">IFERROR(MAX(0,MAX(BM257,BU257,CC257)*(1+VLOOKUP(MAX(_xlfn.CHOOSECOLS(_xlfn._xlws.FILTER($I$4:$AT$335,$K$4:$K$335=AW257),35)),الفرضيات!$N$2:$O$11,2,0))-BA257),0)</f>
        <v>0</v>
      </c>
      <c r="CH257" s="158" cm="1">
        <f t="array" ref="CH257">IFERROR(MAX(0,MAX(BN257,BV257,CD257)*(1+VLOOKUP(MAX(_xlfn.CHOOSECOLS(_xlfn._xlws.FILTER($I$4:$AT$335,$K$4:$K$335=AW257),35)),الفرضيات!$N$2:$O$11,2,0))-BB257),0)</f>
        <v>0</v>
      </c>
    </row>
    <row r="258" spans="9:86" ht="24.75" thickBot="1" x14ac:dyDescent="0.3">
      <c r="I258" s="10"/>
      <c r="J258" s="10"/>
      <c r="K258" s="10"/>
      <c r="L258" s="10"/>
      <c r="M258" s="10"/>
      <c r="N258" s="10"/>
      <c r="O258" s="10"/>
      <c r="P258" s="10"/>
      <c r="Q258" s="10"/>
      <c r="R258" s="10"/>
      <c r="S258" s="10"/>
      <c r="T258" s="114"/>
      <c r="U258" s="114"/>
      <c r="V258" s="114"/>
      <c r="W258" s="10"/>
      <c r="X258" s="10"/>
      <c r="Y258" s="10"/>
      <c r="Z258" s="10"/>
      <c r="AA258" s="10"/>
      <c r="AB258" s="10"/>
      <c r="AC258" s="10"/>
      <c r="AD258" s="10"/>
      <c r="AE258" s="10"/>
      <c r="AF258" s="10"/>
      <c r="AG258" s="10"/>
      <c r="AH258" s="10"/>
      <c r="AI258" s="10"/>
      <c r="AJ258" s="10"/>
      <c r="AK258" s="10"/>
      <c r="AL258" s="10"/>
      <c r="AM258" s="10"/>
      <c r="AN258" s="10"/>
      <c r="AO258" s="10"/>
      <c r="AP258" s="10"/>
      <c r="AQ258" s="111" t="str">
        <f t="shared" si="51"/>
        <v/>
      </c>
      <c r="AR258" s="114" t="str">
        <f>IF(AQ258="","",(LOOKUP(SUM(N258:O258),الفرضيات!$R$2:$R$9, الفرضيات!$S$2:$S$9)))</f>
        <v/>
      </c>
      <c r="AS258" s="114" t="str">
        <f>IF(ISBLANK(L258),"",الفرضيات!$L$2)</f>
        <v/>
      </c>
      <c r="AT258" s="10"/>
      <c r="AU258" s="142"/>
      <c r="AV258" s="10"/>
      <c r="AW258" s="10"/>
      <c r="AX258" s="10"/>
      <c r="AY258" s="10"/>
      <c r="AZ258" s="10"/>
      <c r="BA258" s="10"/>
      <c r="BB258" s="10"/>
      <c r="BC258" s="10"/>
      <c r="BD258" s="10"/>
      <c r="BE258" s="10"/>
      <c r="BF258" s="144"/>
      <c r="BG258" s="158" t="str">
        <f>IF(ISBLANK(L258),"0",T258*(R258-AG258)/الفرضيات!$H$2*(1+AR258))</f>
        <v>0</v>
      </c>
      <c r="BH258" s="158" t="str">
        <f t="shared" si="52"/>
        <v>0</v>
      </c>
      <c r="BI258" s="158" t="str">
        <f t="shared" si="53"/>
        <v>0</v>
      </c>
      <c r="BJ258" s="158" t="str">
        <f t="shared" si="54"/>
        <v>0</v>
      </c>
      <c r="BK258" s="158" t="str">
        <f t="shared" si="55"/>
        <v>0</v>
      </c>
      <c r="BL258" s="158" t="str">
        <f t="shared" si="56"/>
        <v>0</v>
      </c>
      <c r="BM258" s="158" t="str" cm="1">
        <f t="array" ref="BM258">IF(ISBLANK(AW258),"0",_xlfn.CEILING.MATH(AX258/الفرضيات!$H$3*(1+MAX(_xlfn.CHOOSECOLS(_xlfn._xlws.FILTER($I$4:$AT$335,$K$4:$K$335=AW258),36)))))</f>
        <v>0</v>
      </c>
      <c r="BN258" s="158" t="str" cm="1">
        <f t="array" ref="BN258">IF(ISBLANK(AW258),"0",_xlfn.CEILING.MATH(AY258/الفرضيات!$H$4*(1+MAX(_xlfn.CHOOSECOLS(_xlfn._xlws.FILTER($I$4:$AT$335,$K$4:$K$335=AW258),36)))))</f>
        <v>0</v>
      </c>
      <c r="BO258" s="158" t="str">
        <f>IF(ISBLANK(L258),"0",IF(S258&lt;2,"0",(U258*(R258-AG258)/الفرضيات!$H$2*(1+AR258))))</f>
        <v>0</v>
      </c>
      <c r="BP258" s="158" t="str">
        <f t="shared" si="57"/>
        <v>0</v>
      </c>
      <c r="BQ258" s="158" t="str">
        <f t="shared" si="58"/>
        <v>0</v>
      </c>
      <c r="BR258" s="158" t="str">
        <f t="shared" si="59"/>
        <v>0</v>
      </c>
      <c r="BS258" s="158" t="str">
        <f t="shared" si="60"/>
        <v>0</v>
      </c>
      <c r="BT258" s="158" t="str">
        <f t="shared" si="61"/>
        <v>0</v>
      </c>
      <c r="BU258" s="158" t="str" cm="1">
        <f t="array" ref="BU258">IF(ISBLANK(AW258),"0",IF($AZ258&lt;2,"0",_xlfn.CEILING.MATH(AX258/الفرضيات!$H$3*(1+MAX(_xlfn.CHOOSECOLS(_xlfn._xlws.FILTER($I$4:$AT$335,$K$4:$K$335=AW258),36))))))</f>
        <v>0</v>
      </c>
      <c r="BV258" s="158" t="str" cm="1">
        <f t="array" ref="BV258">IF(ISBLANK(AW258),"0",IF($AZ258&lt;2,"0",_xlfn.CEILING.MATH(AY258/الفرضيات!$H$4*(1+MAX(_xlfn.CHOOSECOLS(_xlfn._xlws.FILTER($I$4:$AT$335,$K$4:$K$335=AW258),36))))))</f>
        <v>0</v>
      </c>
      <c r="BW258" s="158" t="str">
        <f>IF(ISBLANK(L258),"0",IF(S258&lt;3,"0",(V258*(R258-AG258)/الفرضيات!$H$2*(1+AR258))))</f>
        <v>0</v>
      </c>
      <c r="BX258" s="158" t="str">
        <f t="shared" si="62"/>
        <v>0</v>
      </c>
      <c r="BY258" s="158" t="str">
        <f t="shared" si="63"/>
        <v>0</v>
      </c>
      <c r="BZ258" s="158" t="str">
        <f t="shared" si="64"/>
        <v>0</v>
      </c>
      <c r="CA258" s="158" t="str">
        <f t="shared" si="65"/>
        <v>0</v>
      </c>
      <c r="CB258" s="158" t="str">
        <f t="shared" si="66"/>
        <v>0</v>
      </c>
      <c r="CC258" s="158" t="str" cm="1">
        <f t="array" ref="CC258">IF(ISBLANK(AW258),"0",IF($AZ258&lt;3,"0",_xlfn.CEILING.MATH(AX258/الفرضيات!$H$3*(1+MAX(_xlfn.CHOOSECOLS(_xlfn._xlws.FILTER($I$4:$AT$335,$K$4:$K$335=AW258),36))))))</f>
        <v>0</v>
      </c>
      <c r="CD258" s="158" t="str" cm="1">
        <f t="array" ref="CD258">IF(ISBLANK(AW258),"0",IF($AZ258&lt;3,"0",_xlfn.CEILING.MATH(AY258/الفرضيات!$H$4*(1+MAX(_xlfn.CHOOSECOLS(_xlfn._xlws.FILTER($I$4:$AT$335,$K$4:$K$335=AW258),36))))))</f>
        <v>0</v>
      </c>
      <c r="CE258" s="158">
        <f>IFERROR(MAX(0,((BG258+BO258+BW258)*(1+AS258+AR258)+(BH258+BI258+BJ258+BL258+BP258+BQ258+BR258+BT258+BX258+BY258+BZ258+CB258)*(1+AS258))*(1+ VLOOKUP(AQ258,الفرضيات!$N$1:$O$11,2,0))-AH258),0)</f>
        <v>0</v>
      </c>
      <c r="CF258" s="158">
        <f t="shared" si="67"/>
        <v>0</v>
      </c>
      <c r="CG258" s="158" cm="1">
        <f t="array" ref="CG258">IFERROR(MAX(0,MAX(BM258,BU258,CC258)*(1+VLOOKUP(MAX(_xlfn.CHOOSECOLS(_xlfn._xlws.FILTER($I$4:$AT$335,$K$4:$K$335=AW258),35)),الفرضيات!$N$2:$O$11,2,0))-BA258),0)</f>
        <v>0</v>
      </c>
      <c r="CH258" s="158" cm="1">
        <f t="array" ref="CH258">IFERROR(MAX(0,MAX(BN258,BV258,CD258)*(1+VLOOKUP(MAX(_xlfn.CHOOSECOLS(_xlfn._xlws.FILTER($I$4:$AT$335,$K$4:$K$335=AW258),35)),الفرضيات!$N$2:$O$11,2,0))-BB258),0)</f>
        <v>0</v>
      </c>
    </row>
    <row r="259" spans="9:86" ht="24.75" thickBot="1" x14ac:dyDescent="0.3">
      <c r="I259" s="10"/>
      <c r="J259" s="10"/>
      <c r="K259" s="10"/>
      <c r="L259" s="10"/>
      <c r="M259" s="10"/>
      <c r="N259" s="10"/>
      <c r="O259" s="10"/>
      <c r="P259" s="10"/>
      <c r="Q259" s="10"/>
      <c r="R259" s="10"/>
      <c r="S259" s="10"/>
      <c r="T259" s="114"/>
      <c r="U259" s="114"/>
      <c r="V259" s="114"/>
      <c r="W259" s="10"/>
      <c r="X259" s="10"/>
      <c r="Y259" s="10"/>
      <c r="Z259" s="10"/>
      <c r="AA259" s="10"/>
      <c r="AB259" s="10"/>
      <c r="AC259" s="10"/>
      <c r="AD259" s="10"/>
      <c r="AE259" s="10"/>
      <c r="AF259" s="10"/>
      <c r="AG259" s="10"/>
      <c r="AH259" s="10"/>
      <c r="AI259" s="10"/>
      <c r="AJ259" s="10"/>
      <c r="AK259" s="10"/>
      <c r="AL259" s="10"/>
      <c r="AM259" s="10"/>
      <c r="AN259" s="10"/>
      <c r="AO259" s="10"/>
      <c r="AP259" s="10"/>
      <c r="AQ259" s="111" t="str">
        <f t="shared" si="51"/>
        <v/>
      </c>
      <c r="AR259" s="114" t="str">
        <f>IF(AQ259="","",(LOOKUP(SUM(N259:O259),الفرضيات!$R$2:$R$9, الفرضيات!$S$2:$S$9)))</f>
        <v/>
      </c>
      <c r="AS259" s="114" t="str">
        <f>IF(ISBLANK(L259),"",الفرضيات!$L$2)</f>
        <v/>
      </c>
      <c r="AT259" s="10"/>
      <c r="AU259" s="142"/>
      <c r="AV259" s="10"/>
      <c r="AW259" s="10"/>
      <c r="AX259" s="10"/>
      <c r="AY259" s="10"/>
      <c r="AZ259" s="10"/>
      <c r="BA259" s="10"/>
      <c r="BB259" s="10"/>
      <c r="BC259" s="10"/>
      <c r="BD259" s="10"/>
      <c r="BE259" s="10"/>
      <c r="BF259" s="144"/>
      <c r="BG259" s="158" t="str">
        <f>IF(ISBLANK(L259),"0",T259*(R259-AG259)/الفرضيات!$H$2*(1+AR259))</f>
        <v>0</v>
      </c>
      <c r="BH259" s="158" t="str">
        <f t="shared" si="52"/>
        <v>0</v>
      </c>
      <c r="BI259" s="158" t="str">
        <f t="shared" si="53"/>
        <v>0</v>
      </c>
      <c r="BJ259" s="158" t="str">
        <f t="shared" si="54"/>
        <v>0</v>
      </c>
      <c r="BK259" s="158" t="str">
        <f t="shared" si="55"/>
        <v>0</v>
      </c>
      <c r="BL259" s="158" t="str">
        <f t="shared" si="56"/>
        <v>0</v>
      </c>
      <c r="BM259" s="158" t="str" cm="1">
        <f t="array" ref="BM259">IF(ISBLANK(AW259),"0",_xlfn.CEILING.MATH(AX259/الفرضيات!$H$3*(1+MAX(_xlfn.CHOOSECOLS(_xlfn._xlws.FILTER($I$4:$AT$335,$K$4:$K$335=AW259),36)))))</f>
        <v>0</v>
      </c>
      <c r="BN259" s="158" t="str" cm="1">
        <f t="array" ref="BN259">IF(ISBLANK(AW259),"0",_xlfn.CEILING.MATH(AY259/الفرضيات!$H$4*(1+MAX(_xlfn.CHOOSECOLS(_xlfn._xlws.FILTER($I$4:$AT$335,$K$4:$K$335=AW259),36)))))</f>
        <v>0</v>
      </c>
      <c r="BO259" s="158" t="str">
        <f>IF(ISBLANK(L259),"0",IF(S259&lt;2,"0",(U259*(R259-AG259)/الفرضيات!$H$2*(1+AR259))))</f>
        <v>0</v>
      </c>
      <c r="BP259" s="158" t="str">
        <f t="shared" si="57"/>
        <v>0</v>
      </c>
      <c r="BQ259" s="158" t="str">
        <f t="shared" si="58"/>
        <v>0</v>
      </c>
      <c r="BR259" s="158" t="str">
        <f t="shared" si="59"/>
        <v>0</v>
      </c>
      <c r="BS259" s="158" t="str">
        <f t="shared" si="60"/>
        <v>0</v>
      </c>
      <c r="BT259" s="158" t="str">
        <f t="shared" si="61"/>
        <v>0</v>
      </c>
      <c r="BU259" s="158" t="str" cm="1">
        <f t="array" ref="BU259">IF(ISBLANK(AW259),"0",IF($AZ259&lt;2,"0",_xlfn.CEILING.MATH(AX259/الفرضيات!$H$3*(1+MAX(_xlfn.CHOOSECOLS(_xlfn._xlws.FILTER($I$4:$AT$335,$K$4:$K$335=AW259),36))))))</f>
        <v>0</v>
      </c>
      <c r="BV259" s="158" t="str" cm="1">
        <f t="array" ref="BV259">IF(ISBLANK(AW259),"0",IF($AZ259&lt;2,"0",_xlfn.CEILING.MATH(AY259/الفرضيات!$H$4*(1+MAX(_xlfn.CHOOSECOLS(_xlfn._xlws.FILTER($I$4:$AT$335,$K$4:$K$335=AW259),36))))))</f>
        <v>0</v>
      </c>
      <c r="BW259" s="158" t="str">
        <f>IF(ISBLANK(L259),"0",IF(S259&lt;3,"0",(V259*(R259-AG259)/الفرضيات!$H$2*(1+AR259))))</f>
        <v>0</v>
      </c>
      <c r="BX259" s="158" t="str">
        <f t="shared" si="62"/>
        <v>0</v>
      </c>
      <c r="BY259" s="158" t="str">
        <f t="shared" si="63"/>
        <v>0</v>
      </c>
      <c r="BZ259" s="158" t="str">
        <f t="shared" si="64"/>
        <v>0</v>
      </c>
      <c r="CA259" s="158" t="str">
        <f t="shared" si="65"/>
        <v>0</v>
      </c>
      <c r="CB259" s="158" t="str">
        <f t="shared" si="66"/>
        <v>0</v>
      </c>
      <c r="CC259" s="158" t="str" cm="1">
        <f t="array" ref="CC259">IF(ISBLANK(AW259),"0",IF($AZ259&lt;3,"0",_xlfn.CEILING.MATH(AX259/الفرضيات!$H$3*(1+MAX(_xlfn.CHOOSECOLS(_xlfn._xlws.FILTER($I$4:$AT$335,$K$4:$K$335=AW259),36))))))</f>
        <v>0</v>
      </c>
      <c r="CD259" s="158" t="str" cm="1">
        <f t="array" ref="CD259">IF(ISBLANK(AW259),"0",IF($AZ259&lt;3,"0",_xlfn.CEILING.MATH(AY259/الفرضيات!$H$4*(1+MAX(_xlfn.CHOOSECOLS(_xlfn._xlws.FILTER($I$4:$AT$335,$K$4:$K$335=AW259),36))))))</f>
        <v>0</v>
      </c>
      <c r="CE259" s="158">
        <f>IFERROR(MAX(0,((BG259+BO259+BW259)*(1+AS259+AR259)+(BH259+BI259+BJ259+BL259+BP259+BQ259+BR259+BT259+BX259+BY259+BZ259+CB259)*(1+AS259))*(1+ VLOOKUP(AQ259,الفرضيات!$N$1:$O$11,2,0))-AH259),0)</f>
        <v>0</v>
      </c>
      <c r="CF259" s="158">
        <f t="shared" si="67"/>
        <v>0</v>
      </c>
      <c r="CG259" s="158" cm="1">
        <f t="array" ref="CG259">IFERROR(MAX(0,MAX(BM259,BU259,CC259)*(1+VLOOKUP(MAX(_xlfn.CHOOSECOLS(_xlfn._xlws.FILTER($I$4:$AT$335,$K$4:$K$335=AW259),35)),الفرضيات!$N$2:$O$11,2,0))-BA259),0)</f>
        <v>0</v>
      </c>
      <c r="CH259" s="158" cm="1">
        <f t="array" ref="CH259">IFERROR(MAX(0,MAX(BN259,BV259,CD259)*(1+VLOOKUP(MAX(_xlfn.CHOOSECOLS(_xlfn._xlws.FILTER($I$4:$AT$335,$K$4:$K$335=AW259),35)),الفرضيات!$N$2:$O$11,2,0))-BB259),0)</f>
        <v>0</v>
      </c>
    </row>
    <row r="260" spans="9:86" ht="24.75" thickBot="1" x14ac:dyDescent="0.3">
      <c r="I260" s="10"/>
      <c r="J260" s="10"/>
      <c r="K260" s="10"/>
      <c r="L260" s="10"/>
      <c r="M260" s="10"/>
      <c r="N260" s="10"/>
      <c r="O260" s="10"/>
      <c r="P260" s="10"/>
      <c r="Q260" s="10"/>
      <c r="R260" s="10"/>
      <c r="S260" s="10"/>
      <c r="T260" s="114"/>
      <c r="U260" s="114"/>
      <c r="V260" s="114"/>
      <c r="W260" s="10"/>
      <c r="X260" s="10"/>
      <c r="Y260" s="10"/>
      <c r="Z260" s="10"/>
      <c r="AA260" s="10"/>
      <c r="AB260" s="10"/>
      <c r="AC260" s="10"/>
      <c r="AD260" s="10"/>
      <c r="AE260" s="10"/>
      <c r="AF260" s="10"/>
      <c r="AG260" s="10"/>
      <c r="AH260" s="10"/>
      <c r="AI260" s="10"/>
      <c r="AJ260" s="10"/>
      <c r="AK260" s="10"/>
      <c r="AL260" s="10"/>
      <c r="AM260" s="10"/>
      <c r="AN260" s="10"/>
      <c r="AO260" s="10"/>
      <c r="AP260" s="10"/>
      <c r="AQ260" s="111" t="str">
        <f t="shared" si="51"/>
        <v/>
      </c>
      <c r="AR260" s="114" t="str">
        <f>IF(AQ260="","",(LOOKUP(SUM(N260:O260),الفرضيات!$R$2:$R$9, الفرضيات!$S$2:$S$9)))</f>
        <v/>
      </c>
      <c r="AS260" s="114" t="str">
        <f>IF(ISBLANK(L260),"",الفرضيات!$L$2)</f>
        <v/>
      </c>
      <c r="AT260" s="10"/>
      <c r="AU260" s="142"/>
      <c r="AV260" s="10"/>
      <c r="AW260" s="10"/>
      <c r="AX260" s="10"/>
      <c r="AY260" s="10"/>
      <c r="AZ260" s="10"/>
      <c r="BA260" s="10"/>
      <c r="BB260" s="10"/>
      <c r="BC260" s="10"/>
      <c r="BD260" s="10"/>
      <c r="BE260" s="10"/>
      <c r="BF260" s="144"/>
      <c r="BG260" s="158" t="str">
        <f>IF(ISBLANK(L260),"0",T260*(R260-AG260)/الفرضيات!$H$2*(1+AR260))</f>
        <v>0</v>
      </c>
      <c r="BH260" s="158" t="str">
        <f t="shared" si="52"/>
        <v>0</v>
      </c>
      <c r="BI260" s="158" t="str">
        <f t="shared" si="53"/>
        <v>0</v>
      </c>
      <c r="BJ260" s="158" t="str">
        <f t="shared" si="54"/>
        <v>0</v>
      </c>
      <c r="BK260" s="158" t="str">
        <f t="shared" si="55"/>
        <v>0</v>
      </c>
      <c r="BL260" s="158" t="str">
        <f t="shared" si="56"/>
        <v>0</v>
      </c>
      <c r="BM260" s="158" t="str" cm="1">
        <f t="array" ref="BM260">IF(ISBLANK(AW260),"0",_xlfn.CEILING.MATH(AX260/الفرضيات!$H$3*(1+MAX(_xlfn.CHOOSECOLS(_xlfn._xlws.FILTER($I$4:$AT$335,$K$4:$K$335=AW260),36)))))</f>
        <v>0</v>
      </c>
      <c r="BN260" s="158" t="str" cm="1">
        <f t="array" ref="BN260">IF(ISBLANK(AW260),"0",_xlfn.CEILING.MATH(AY260/الفرضيات!$H$4*(1+MAX(_xlfn.CHOOSECOLS(_xlfn._xlws.FILTER($I$4:$AT$335,$K$4:$K$335=AW260),36)))))</f>
        <v>0</v>
      </c>
      <c r="BO260" s="158" t="str">
        <f>IF(ISBLANK(L260),"0",IF(S260&lt;2,"0",(U260*(R260-AG260)/الفرضيات!$H$2*(1+AR260))))</f>
        <v>0</v>
      </c>
      <c r="BP260" s="158" t="str">
        <f t="shared" si="57"/>
        <v>0</v>
      </c>
      <c r="BQ260" s="158" t="str">
        <f t="shared" si="58"/>
        <v>0</v>
      </c>
      <c r="BR260" s="158" t="str">
        <f t="shared" si="59"/>
        <v>0</v>
      </c>
      <c r="BS260" s="158" t="str">
        <f t="shared" si="60"/>
        <v>0</v>
      </c>
      <c r="BT260" s="158" t="str">
        <f t="shared" si="61"/>
        <v>0</v>
      </c>
      <c r="BU260" s="158" t="str" cm="1">
        <f t="array" ref="BU260">IF(ISBLANK(AW260),"0",IF($AZ260&lt;2,"0",_xlfn.CEILING.MATH(AX260/الفرضيات!$H$3*(1+MAX(_xlfn.CHOOSECOLS(_xlfn._xlws.FILTER($I$4:$AT$335,$K$4:$K$335=AW260),36))))))</f>
        <v>0</v>
      </c>
      <c r="BV260" s="158" t="str" cm="1">
        <f t="array" ref="BV260">IF(ISBLANK(AW260),"0",IF($AZ260&lt;2,"0",_xlfn.CEILING.MATH(AY260/الفرضيات!$H$4*(1+MAX(_xlfn.CHOOSECOLS(_xlfn._xlws.FILTER($I$4:$AT$335,$K$4:$K$335=AW260),36))))))</f>
        <v>0</v>
      </c>
      <c r="BW260" s="158" t="str">
        <f>IF(ISBLANK(L260),"0",IF(S260&lt;3,"0",(V260*(R260-AG260)/الفرضيات!$H$2*(1+AR260))))</f>
        <v>0</v>
      </c>
      <c r="BX260" s="158" t="str">
        <f t="shared" si="62"/>
        <v>0</v>
      </c>
      <c r="BY260" s="158" t="str">
        <f t="shared" si="63"/>
        <v>0</v>
      </c>
      <c r="BZ260" s="158" t="str">
        <f t="shared" si="64"/>
        <v>0</v>
      </c>
      <c r="CA260" s="158" t="str">
        <f t="shared" si="65"/>
        <v>0</v>
      </c>
      <c r="CB260" s="158" t="str">
        <f t="shared" si="66"/>
        <v>0</v>
      </c>
      <c r="CC260" s="158" t="str" cm="1">
        <f t="array" ref="CC260">IF(ISBLANK(AW260),"0",IF($AZ260&lt;3,"0",_xlfn.CEILING.MATH(AX260/الفرضيات!$H$3*(1+MAX(_xlfn.CHOOSECOLS(_xlfn._xlws.FILTER($I$4:$AT$335,$K$4:$K$335=AW260),36))))))</f>
        <v>0</v>
      </c>
      <c r="CD260" s="158" t="str" cm="1">
        <f t="array" ref="CD260">IF(ISBLANK(AW260),"0",IF($AZ260&lt;3,"0",_xlfn.CEILING.MATH(AY260/الفرضيات!$H$4*(1+MAX(_xlfn.CHOOSECOLS(_xlfn._xlws.FILTER($I$4:$AT$335,$K$4:$K$335=AW260),36))))))</f>
        <v>0</v>
      </c>
      <c r="CE260" s="158">
        <f>IFERROR(MAX(0,((BG260+BO260+BW260)*(1+AS260+AR260)+(BH260+BI260+BJ260+BL260+BP260+BQ260+BR260+BT260+BX260+BY260+BZ260+CB260)*(1+AS260))*(1+ VLOOKUP(AQ260,الفرضيات!$N$1:$O$11,2,0))-AH260),0)</f>
        <v>0</v>
      </c>
      <c r="CF260" s="158">
        <f t="shared" si="67"/>
        <v>0</v>
      </c>
      <c r="CG260" s="158" cm="1">
        <f t="array" ref="CG260">IFERROR(MAX(0,MAX(BM260,BU260,CC260)*(1+VLOOKUP(MAX(_xlfn.CHOOSECOLS(_xlfn._xlws.FILTER($I$4:$AT$335,$K$4:$K$335=AW260),35)),الفرضيات!$N$2:$O$11,2,0))-BA260),0)</f>
        <v>0</v>
      </c>
      <c r="CH260" s="158" cm="1">
        <f t="array" ref="CH260">IFERROR(MAX(0,MAX(BN260,BV260,CD260)*(1+VLOOKUP(MAX(_xlfn.CHOOSECOLS(_xlfn._xlws.FILTER($I$4:$AT$335,$K$4:$K$335=AW260),35)),الفرضيات!$N$2:$O$11,2,0))-BB260),0)</f>
        <v>0</v>
      </c>
    </row>
    <row r="261" spans="9:86" ht="24.75" thickBot="1" x14ac:dyDescent="0.3">
      <c r="I261" s="10"/>
      <c r="J261" s="10"/>
      <c r="K261" s="10"/>
      <c r="L261" s="10"/>
      <c r="M261" s="10"/>
      <c r="N261" s="10"/>
      <c r="O261" s="10"/>
      <c r="P261" s="10"/>
      <c r="Q261" s="10"/>
      <c r="R261" s="10"/>
      <c r="S261" s="10"/>
      <c r="T261" s="114"/>
      <c r="U261" s="114"/>
      <c r="V261" s="114"/>
      <c r="W261" s="10"/>
      <c r="X261" s="10"/>
      <c r="Y261" s="10"/>
      <c r="Z261" s="10"/>
      <c r="AA261" s="10"/>
      <c r="AB261" s="10"/>
      <c r="AC261" s="10"/>
      <c r="AD261" s="10"/>
      <c r="AE261" s="10"/>
      <c r="AF261" s="10"/>
      <c r="AG261" s="10"/>
      <c r="AH261" s="10"/>
      <c r="AI261" s="10"/>
      <c r="AJ261" s="10"/>
      <c r="AK261" s="10"/>
      <c r="AL261" s="10"/>
      <c r="AM261" s="10"/>
      <c r="AN261" s="10"/>
      <c r="AO261" s="10"/>
      <c r="AP261" s="10"/>
      <c r="AQ261" s="111" t="str">
        <f t="shared" ref="AQ261:AQ324" si="68">IFERROR(
IF(AND(AM261&lt;&gt;0,AL261&lt;&gt;0,AK261&lt;&gt;0),
VLOOKUP(AL261,$B$45:$C$48,2,0)*VLOOKUP(AM261,$B$45:$C$48,2,0)*VLOOKUP(AK261,$B$45:$C$48,2,0),
VLOOKUP(AO261,$B$45:$C$48,2,0)*VLOOKUP(AP261,$B$45:$C$48,2,0)*VLOOKUP(AN261,$B$45:$C$48,2,0)),"")</f>
        <v/>
      </c>
      <c r="AR261" s="114" t="str">
        <f>IF(AQ261="","",(LOOKUP(SUM(N261:O261),الفرضيات!$R$2:$R$9, الفرضيات!$S$2:$S$9)))</f>
        <v/>
      </c>
      <c r="AS261" s="114" t="str">
        <f>IF(ISBLANK(L261),"",الفرضيات!$L$2)</f>
        <v/>
      </c>
      <c r="AT261" s="10"/>
      <c r="AU261" s="142"/>
      <c r="AV261" s="10"/>
      <c r="AW261" s="10"/>
      <c r="AX261" s="10"/>
      <c r="AY261" s="10"/>
      <c r="AZ261" s="10"/>
      <c r="BA261" s="10"/>
      <c r="BB261" s="10"/>
      <c r="BC261" s="10"/>
      <c r="BD261" s="10"/>
      <c r="BE261" s="10"/>
      <c r="BF261" s="144"/>
      <c r="BG261" s="158" t="str">
        <f>IF(ISBLANK(L261),"0",T261*(R261-AG261)/الفرضيات!$H$2*(1+AR261))</f>
        <v>0</v>
      </c>
      <c r="BH261" s="158" t="str">
        <f t="shared" ref="BH261:BH324" si="69">IF(ISBLANK(L261),"0",_xlfn.CEILING.MATH(W261))</f>
        <v>0</v>
      </c>
      <c r="BI261" s="158" t="str">
        <f t="shared" ref="BI261:BI324" si="70">IF(ISBLANK(AW261),"0",_xlfn.CEILING.MATH(BC261))</f>
        <v>0</v>
      </c>
      <c r="BJ261" s="158" t="str">
        <f t="shared" ref="BJ261:BJ324" si="71">IF(ISBLANK(AW261),"0",BM261+BN261)</f>
        <v>0</v>
      </c>
      <c r="BK261" s="158" t="str">
        <f t="shared" ref="BK261:BK324" si="72">IF(ISBLANK(L261),"0",_xlfn.CEILING.MATH(AD261))</f>
        <v>0</v>
      </c>
      <c r="BL261" s="158" t="str">
        <f t="shared" ref="BL261:BL324" si="73">IF(ISBLANK(L261),"0",_xlfn.CEILING.MATH(Z261))</f>
        <v>0</v>
      </c>
      <c r="BM261" s="158" t="str" cm="1">
        <f t="array" ref="BM261">IF(ISBLANK(AW261),"0",_xlfn.CEILING.MATH(AX261/الفرضيات!$H$3*(1+MAX(_xlfn.CHOOSECOLS(_xlfn._xlws.FILTER($I$4:$AT$335,$K$4:$K$335=AW261),36)))))</f>
        <v>0</v>
      </c>
      <c r="BN261" s="158" t="str" cm="1">
        <f t="array" ref="BN261">IF(ISBLANK(AW261),"0",_xlfn.CEILING.MATH(AY261/الفرضيات!$H$4*(1+MAX(_xlfn.CHOOSECOLS(_xlfn._xlws.FILTER($I$4:$AT$335,$K$4:$K$335=AW261),36)))))</f>
        <v>0</v>
      </c>
      <c r="BO261" s="158" t="str">
        <f>IF(ISBLANK(L261),"0",IF(S261&lt;2,"0",(U261*(R261-AG261)/الفرضيات!$H$2*(1+AR261))))</f>
        <v>0</v>
      </c>
      <c r="BP261" s="158" t="str">
        <f t="shared" ref="BP261:BP324" si="74">IF(ISBLANK(L261),"0",_xlfn.CEILING.MATH(X261))</f>
        <v>0</v>
      </c>
      <c r="BQ261" s="158" t="str">
        <f t="shared" ref="BQ261:BQ324" si="75">IF(ISBLANK(AW261),"0",_xlfn.CEILING.MATH(BD261))</f>
        <v>0</v>
      </c>
      <c r="BR261" s="158" t="str">
        <f t="shared" ref="BR261:BR324" si="76">IF(ISBLANK(AW261),"0",IF($AZ261&lt;2,"0",BU261+BV261))</f>
        <v>0</v>
      </c>
      <c r="BS261" s="158" t="str">
        <f t="shared" ref="BS261:BS324" si="77">IF(ISBLANK(L261),"0",_xlfn.CEILING.MATH(AE261))</f>
        <v>0</v>
      </c>
      <c r="BT261" s="158" t="str">
        <f t="shared" ref="BT261:BT324" si="78">IF(ISBLANK(L261),"0",_xlfn.CEILING.MATH(AA261))</f>
        <v>0</v>
      </c>
      <c r="BU261" s="158" t="str" cm="1">
        <f t="array" ref="BU261">IF(ISBLANK(AW261),"0",IF($AZ261&lt;2,"0",_xlfn.CEILING.MATH(AX261/الفرضيات!$H$3*(1+MAX(_xlfn.CHOOSECOLS(_xlfn._xlws.FILTER($I$4:$AT$335,$K$4:$K$335=AW261),36))))))</f>
        <v>0</v>
      </c>
      <c r="BV261" s="158" t="str" cm="1">
        <f t="array" ref="BV261">IF(ISBLANK(AW261),"0",IF($AZ261&lt;2,"0",_xlfn.CEILING.MATH(AY261/الفرضيات!$H$4*(1+MAX(_xlfn.CHOOSECOLS(_xlfn._xlws.FILTER($I$4:$AT$335,$K$4:$K$335=AW261),36))))))</f>
        <v>0</v>
      </c>
      <c r="BW261" s="158" t="str">
        <f>IF(ISBLANK(L261),"0",IF(S261&lt;3,"0",(V261*(R261-AG261)/الفرضيات!$H$2*(1+AR261))))</f>
        <v>0</v>
      </c>
      <c r="BX261" s="158" t="str">
        <f t="shared" ref="BX261:BX324" si="79">IF(ISBLANK(L261),"0",_xlfn.CEILING.MATH(Y261))</f>
        <v>0</v>
      </c>
      <c r="BY261" s="158" t="str">
        <f t="shared" ref="BY261:BY324" si="80">IF(ISBLANK(AW261),"0",_xlfn.CEILING.MATH(BE261))</f>
        <v>0</v>
      </c>
      <c r="BZ261" s="158" t="str">
        <f t="shared" ref="BZ261:BZ324" si="81">IF(ISBLANK(AW261),"0",IF($AZ261&lt;3,"0",CC261+CD261))</f>
        <v>0</v>
      </c>
      <c r="CA261" s="158" t="str">
        <f t="shared" ref="CA261:CA324" si="82">IF(ISBLANK(L261),"0",_xlfn.CEILING.MATH(AF261))</f>
        <v>0</v>
      </c>
      <c r="CB261" s="158" t="str">
        <f t="shared" ref="CB261:CB324" si="83">IF(ISBLANK(L261),"0",_xlfn.CEILING.MATH(AB261))</f>
        <v>0</v>
      </c>
      <c r="CC261" s="158" t="str" cm="1">
        <f t="array" ref="CC261">IF(ISBLANK(AW261),"0",IF($AZ261&lt;3,"0",_xlfn.CEILING.MATH(AX261/الفرضيات!$H$3*(1+MAX(_xlfn.CHOOSECOLS(_xlfn._xlws.FILTER($I$4:$AT$335,$K$4:$K$335=AW261),36))))))</f>
        <v>0</v>
      </c>
      <c r="CD261" s="158" t="str" cm="1">
        <f t="array" ref="CD261">IF(ISBLANK(AW261),"0",IF($AZ261&lt;3,"0",_xlfn.CEILING.MATH(AY261/الفرضيات!$H$4*(1+MAX(_xlfn.CHOOSECOLS(_xlfn._xlws.FILTER($I$4:$AT$335,$K$4:$K$335=AW261),36))))))</f>
        <v>0</v>
      </c>
      <c r="CE261" s="158">
        <f>IFERROR(MAX(0,((BG261+BO261+BW261)*(1+AS261+AR261)+(BH261+BI261+BJ261+BL261+BP261+BQ261+BR261+BT261+BX261+BY261+BZ261+CB261)*(1+AS261))*(1+ VLOOKUP(AQ261,الفرضيات!$N$1:$O$11,2,0))-AH261),0)</f>
        <v>0</v>
      </c>
      <c r="CF261" s="158">
        <f t="shared" ref="CF261:CF324" si="84">IFERROR(BK261+BS261+CA261,0)</f>
        <v>0</v>
      </c>
      <c r="CG261" s="158" cm="1">
        <f t="array" ref="CG261">IFERROR(MAX(0,MAX(BM261,BU261,CC261)*(1+VLOOKUP(MAX(_xlfn.CHOOSECOLS(_xlfn._xlws.FILTER($I$4:$AT$335,$K$4:$K$335=AW261),35)),الفرضيات!$N$2:$O$11,2,0))-BA261),0)</f>
        <v>0</v>
      </c>
      <c r="CH261" s="158" cm="1">
        <f t="array" ref="CH261">IFERROR(MAX(0,MAX(BN261,BV261,CD261)*(1+VLOOKUP(MAX(_xlfn.CHOOSECOLS(_xlfn._xlws.FILTER($I$4:$AT$335,$K$4:$K$335=AW261),35)),الفرضيات!$N$2:$O$11,2,0))-BB261),0)</f>
        <v>0</v>
      </c>
    </row>
    <row r="262" spans="9:86" ht="24.75" thickBot="1" x14ac:dyDescent="0.3">
      <c r="I262" s="10"/>
      <c r="J262" s="10"/>
      <c r="K262" s="10"/>
      <c r="L262" s="10"/>
      <c r="M262" s="10"/>
      <c r="N262" s="10"/>
      <c r="O262" s="10"/>
      <c r="P262" s="10"/>
      <c r="Q262" s="10"/>
      <c r="R262" s="10"/>
      <c r="S262" s="10"/>
      <c r="T262" s="114"/>
      <c r="U262" s="114"/>
      <c r="V262" s="114"/>
      <c r="W262" s="10"/>
      <c r="X262" s="10"/>
      <c r="Y262" s="10"/>
      <c r="Z262" s="10"/>
      <c r="AA262" s="10"/>
      <c r="AB262" s="10"/>
      <c r="AC262" s="10"/>
      <c r="AD262" s="10"/>
      <c r="AE262" s="10"/>
      <c r="AF262" s="10"/>
      <c r="AG262" s="10"/>
      <c r="AH262" s="10"/>
      <c r="AI262" s="10"/>
      <c r="AJ262" s="10"/>
      <c r="AK262" s="10"/>
      <c r="AL262" s="10"/>
      <c r="AM262" s="10"/>
      <c r="AN262" s="10"/>
      <c r="AO262" s="10"/>
      <c r="AP262" s="10"/>
      <c r="AQ262" s="111" t="str">
        <f t="shared" si="68"/>
        <v/>
      </c>
      <c r="AR262" s="114" t="str">
        <f>IF(AQ262="","",(LOOKUP(SUM(N262:O262),الفرضيات!$R$2:$R$9, الفرضيات!$S$2:$S$9)))</f>
        <v/>
      </c>
      <c r="AS262" s="114" t="str">
        <f>IF(ISBLANK(L262),"",الفرضيات!$L$2)</f>
        <v/>
      </c>
      <c r="AT262" s="10"/>
      <c r="AU262" s="142"/>
      <c r="AV262" s="10"/>
      <c r="AW262" s="10"/>
      <c r="AX262" s="10"/>
      <c r="AY262" s="10"/>
      <c r="AZ262" s="10"/>
      <c r="BA262" s="10"/>
      <c r="BB262" s="10"/>
      <c r="BC262" s="10"/>
      <c r="BD262" s="10"/>
      <c r="BE262" s="10"/>
      <c r="BF262" s="144"/>
      <c r="BG262" s="158" t="str">
        <f>IF(ISBLANK(L262),"0",T262*(R262-AG262)/الفرضيات!$H$2*(1+AR262))</f>
        <v>0</v>
      </c>
      <c r="BH262" s="158" t="str">
        <f t="shared" si="69"/>
        <v>0</v>
      </c>
      <c r="BI262" s="158" t="str">
        <f t="shared" si="70"/>
        <v>0</v>
      </c>
      <c r="BJ262" s="158" t="str">
        <f t="shared" si="71"/>
        <v>0</v>
      </c>
      <c r="BK262" s="158" t="str">
        <f t="shared" si="72"/>
        <v>0</v>
      </c>
      <c r="BL262" s="158" t="str">
        <f t="shared" si="73"/>
        <v>0</v>
      </c>
      <c r="BM262" s="158" t="str" cm="1">
        <f t="array" ref="BM262">IF(ISBLANK(AW262),"0",_xlfn.CEILING.MATH(AX262/الفرضيات!$H$3*(1+MAX(_xlfn.CHOOSECOLS(_xlfn._xlws.FILTER($I$4:$AT$335,$K$4:$K$335=AW262),36)))))</f>
        <v>0</v>
      </c>
      <c r="BN262" s="158" t="str" cm="1">
        <f t="array" ref="BN262">IF(ISBLANK(AW262),"0",_xlfn.CEILING.MATH(AY262/الفرضيات!$H$4*(1+MAX(_xlfn.CHOOSECOLS(_xlfn._xlws.FILTER($I$4:$AT$335,$K$4:$K$335=AW262),36)))))</f>
        <v>0</v>
      </c>
      <c r="BO262" s="158" t="str">
        <f>IF(ISBLANK(L262),"0",IF(S262&lt;2,"0",(U262*(R262-AG262)/الفرضيات!$H$2*(1+AR262))))</f>
        <v>0</v>
      </c>
      <c r="BP262" s="158" t="str">
        <f t="shared" si="74"/>
        <v>0</v>
      </c>
      <c r="BQ262" s="158" t="str">
        <f t="shared" si="75"/>
        <v>0</v>
      </c>
      <c r="BR262" s="158" t="str">
        <f t="shared" si="76"/>
        <v>0</v>
      </c>
      <c r="BS262" s="158" t="str">
        <f t="shared" si="77"/>
        <v>0</v>
      </c>
      <c r="BT262" s="158" t="str">
        <f t="shared" si="78"/>
        <v>0</v>
      </c>
      <c r="BU262" s="158" t="str" cm="1">
        <f t="array" ref="BU262">IF(ISBLANK(AW262),"0",IF($AZ262&lt;2,"0",_xlfn.CEILING.MATH(AX262/الفرضيات!$H$3*(1+MAX(_xlfn.CHOOSECOLS(_xlfn._xlws.FILTER($I$4:$AT$335,$K$4:$K$335=AW262),36))))))</f>
        <v>0</v>
      </c>
      <c r="BV262" s="158" t="str" cm="1">
        <f t="array" ref="BV262">IF(ISBLANK(AW262),"0",IF($AZ262&lt;2,"0",_xlfn.CEILING.MATH(AY262/الفرضيات!$H$4*(1+MAX(_xlfn.CHOOSECOLS(_xlfn._xlws.FILTER($I$4:$AT$335,$K$4:$K$335=AW262),36))))))</f>
        <v>0</v>
      </c>
      <c r="BW262" s="158" t="str">
        <f>IF(ISBLANK(L262),"0",IF(S262&lt;3,"0",(V262*(R262-AG262)/الفرضيات!$H$2*(1+AR262))))</f>
        <v>0</v>
      </c>
      <c r="BX262" s="158" t="str">
        <f t="shared" si="79"/>
        <v>0</v>
      </c>
      <c r="BY262" s="158" t="str">
        <f t="shared" si="80"/>
        <v>0</v>
      </c>
      <c r="BZ262" s="158" t="str">
        <f t="shared" si="81"/>
        <v>0</v>
      </c>
      <c r="CA262" s="158" t="str">
        <f t="shared" si="82"/>
        <v>0</v>
      </c>
      <c r="CB262" s="158" t="str">
        <f t="shared" si="83"/>
        <v>0</v>
      </c>
      <c r="CC262" s="158" t="str" cm="1">
        <f t="array" ref="CC262">IF(ISBLANK(AW262),"0",IF($AZ262&lt;3,"0",_xlfn.CEILING.MATH(AX262/الفرضيات!$H$3*(1+MAX(_xlfn.CHOOSECOLS(_xlfn._xlws.FILTER($I$4:$AT$335,$K$4:$K$335=AW262),36))))))</f>
        <v>0</v>
      </c>
      <c r="CD262" s="158" t="str" cm="1">
        <f t="array" ref="CD262">IF(ISBLANK(AW262),"0",IF($AZ262&lt;3,"0",_xlfn.CEILING.MATH(AY262/الفرضيات!$H$4*(1+MAX(_xlfn.CHOOSECOLS(_xlfn._xlws.FILTER($I$4:$AT$335,$K$4:$K$335=AW262),36))))))</f>
        <v>0</v>
      </c>
      <c r="CE262" s="158">
        <f>IFERROR(MAX(0,((BG262+BO262+BW262)*(1+AS262+AR262)+(BH262+BI262+BJ262+BL262+BP262+BQ262+BR262+BT262+BX262+BY262+BZ262+CB262)*(1+AS262))*(1+ VLOOKUP(AQ262,الفرضيات!$N$1:$O$11,2,0))-AH262),0)</f>
        <v>0</v>
      </c>
      <c r="CF262" s="158">
        <f t="shared" si="84"/>
        <v>0</v>
      </c>
      <c r="CG262" s="158" cm="1">
        <f t="array" ref="CG262">IFERROR(MAX(0,MAX(BM262,BU262,CC262)*(1+VLOOKUP(MAX(_xlfn.CHOOSECOLS(_xlfn._xlws.FILTER($I$4:$AT$335,$K$4:$K$335=AW262),35)),الفرضيات!$N$2:$O$11,2,0))-BA262),0)</f>
        <v>0</v>
      </c>
      <c r="CH262" s="158" cm="1">
        <f t="array" ref="CH262">IFERROR(MAX(0,MAX(BN262,BV262,CD262)*(1+VLOOKUP(MAX(_xlfn.CHOOSECOLS(_xlfn._xlws.FILTER($I$4:$AT$335,$K$4:$K$335=AW262),35)),الفرضيات!$N$2:$O$11,2,0))-BB262),0)</f>
        <v>0</v>
      </c>
    </row>
    <row r="263" spans="9:86" ht="24.75" thickBot="1" x14ac:dyDescent="0.3">
      <c r="I263" s="10"/>
      <c r="J263" s="10"/>
      <c r="K263" s="10"/>
      <c r="L263" s="10"/>
      <c r="M263" s="10"/>
      <c r="N263" s="10"/>
      <c r="O263" s="10"/>
      <c r="P263" s="10"/>
      <c r="Q263" s="10"/>
      <c r="R263" s="10"/>
      <c r="S263" s="10"/>
      <c r="T263" s="114"/>
      <c r="U263" s="114"/>
      <c r="V263" s="114"/>
      <c r="W263" s="10"/>
      <c r="X263" s="10"/>
      <c r="Y263" s="10"/>
      <c r="Z263" s="10"/>
      <c r="AA263" s="10"/>
      <c r="AB263" s="10"/>
      <c r="AC263" s="10"/>
      <c r="AD263" s="10"/>
      <c r="AE263" s="10"/>
      <c r="AF263" s="10"/>
      <c r="AG263" s="10"/>
      <c r="AH263" s="10"/>
      <c r="AI263" s="10"/>
      <c r="AJ263" s="10"/>
      <c r="AK263" s="10"/>
      <c r="AL263" s="10"/>
      <c r="AM263" s="10"/>
      <c r="AN263" s="10"/>
      <c r="AO263" s="10"/>
      <c r="AP263" s="10"/>
      <c r="AQ263" s="111" t="str">
        <f t="shared" si="68"/>
        <v/>
      </c>
      <c r="AR263" s="114" t="str">
        <f>IF(AQ263="","",(LOOKUP(SUM(N263:O263),الفرضيات!$R$2:$R$9, الفرضيات!$S$2:$S$9)))</f>
        <v/>
      </c>
      <c r="AS263" s="114" t="str">
        <f>IF(ISBLANK(L263),"",الفرضيات!$L$2)</f>
        <v/>
      </c>
      <c r="AT263" s="10"/>
      <c r="AU263" s="142"/>
      <c r="AV263" s="10"/>
      <c r="AW263" s="10"/>
      <c r="AX263" s="10"/>
      <c r="AY263" s="10"/>
      <c r="AZ263" s="10"/>
      <c r="BA263" s="10"/>
      <c r="BB263" s="10"/>
      <c r="BC263" s="10"/>
      <c r="BD263" s="10"/>
      <c r="BE263" s="10"/>
      <c r="BF263" s="144"/>
      <c r="BG263" s="158" t="str">
        <f>IF(ISBLANK(L263),"0",T263*(R263-AG263)/الفرضيات!$H$2*(1+AR263))</f>
        <v>0</v>
      </c>
      <c r="BH263" s="158" t="str">
        <f t="shared" si="69"/>
        <v>0</v>
      </c>
      <c r="BI263" s="158" t="str">
        <f t="shared" si="70"/>
        <v>0</v>
      </c>
      <c r="BJ263" s="158" t="str">
        <f t="shared" si="71"/>
        <v>0</v>
      </c>
      <c r="BK263" s="158" t="str">
        <f t="shared" si="72"/>
        <v>0</v>
      </c>
      <c r="BL263" s="158" t="str">
        <f t="shared" si="73"/>
        <v>0</v>
      </c>
      <c r="BM263" s="158" t="str" cm="1">
        <f t="array" ref="BM263">IF(ISBLANK(AW263),"0",_xlfn.CEILING.MATH(AX263/الفرضيات!$H$3*(1+MAX(_xlfn.CHOOSECOLS(_xlfn._xlws.FILTER($I$4:$AT$335,$K$4:$K$335=AW263),36)))))</f>
        <v>0</v>
      </c>
      <c r="BN263" s="158" t="str" cm="1">
        <f t="array" ref="BN263">IF(ISBLANK(AW263),"0",_xlfn.CEILING.MATH(AY263/الفرضيات!$H$4*(1+MAX(_xlfn.CHOOSECOLS(_xlfn._xlws.FILTER($I$4:$AT$335,$K$4:$K$335=AW263),36)))))</f>
        <v>0</v>
      </c>
      <c r="BO263" s="158" t="str">
        <f>IF(ISBLANK(L263),"0",IF(S263&lt;2,"0",(U263*(R263-AG263)/الفرضيات!$H$2*(1+AR263))))</f>
        <v>0</v>
      </c>
      <c r="BP263" s="158" t="str">
        <f t="shared" si="74"/>
        <v>0</v>
      </c>
      <c r="BQ263" s="158" t="str">
        <f t="shared" si="75"/>
        <v>0</v>
      </c>
      <c r="BR263" s="158" t="str">
        <f t="shared" si="76"/>
        <v>0</v>
      </c>
      <c r="BS263" s="158" t="str">
        <f t="shared" si="77"/>
        <v>0</v>
      </c>
      <c r="BT263" s="158" t="str">
        <f t="shared" si="78"/>
        <v>0</v>
      </c>
      <c r="BU263" s="158" t="str" cm="1">
        <f t="array" ref="BU263">IF(ISBLANK(AW263),"0",IF($AZ263&lt;2,"0",_xlfn.CEILING.MATH(AX263/الفرضيات!$H$3*(1+MAX(_xlfn.CHOOSECOLS(_xlfn._xlws.FILTER($I$4:$AT$335,$K$4:$K$335=AW263),36))))))</f>
        <v>0</v>
      </c>
      <c r="BV263" s="158" t="str" cm="1">
        <f t="array" ref="BV263">IF(ISBLANK(AW263),"0",IF($AZ263&lt;2,"0",_xlfn.CEILING.MATH(AY263/الفرضيات!$H$4*(1+MAX(_xlfn.CHOOSECOLS(_xlfn._xlws.FILTER($I$4:$AT$335,$K$4:$K$335=AW263),36))))))</f>
        <v>0</v>
      </c>
      <c r="BW263" s="158" t="str">
        <f>IF(ISBLANK(L263),"0",IF(S263&lt;3,"0",(V263*(R263-AG263)/الفرضيات!$H$2*(1+AR263))))</f>
        <v>0</v>
      </c>
      <c r="BX263" s="158" t="str">
        <f t="shared" si="79"/>
        <v>0</v>
      </c>
      <c r="BY263" s="158" t="str">
        <f t="shared" si="80"/>
        <v>0</v>
      </c>
      <c r="BZ263" s="158" t="str">
        <f t="shared" si="81"/>
        <v>0</v>
      </c>
      <c r="CA263" s="158" t="str">
        <f t="shared" si="82"/>
        <v>0</v>
      </c>
      <c r="CB263" s="158" t="str">
        <f t="shared" si="83"/>
        <v>0</v>
      </c>
      <c r="CC263" s="158" t="str" cm="1">
        <f t="array" ref="CC263">IF(ISBLANK(AW263),"0",IF($AZ263&lt;3,"0",_xlfn.CEILING.MATH(AX263/الفرضيات!$H$3*(1+MAX(_xlfn.CHOOSECOLS(_xlfn._xlws.FILTER($I$4:$AT$335,$K$4:$K$335=AW263),36))))))</f>
        <v>0</v>
      </c>
      <c r="CD263" s="158" t="str" cm="1">
        <f t="array" ref="CD263">IF(ISBLANK(AW263),"0",IF($AZ263&lt;3,"0",_xlfn.CEILING.MATH(AY263/الفرضيات!$H$4*(1+MAX(_xlfn.CHOOSECOLS(_xlfn._xlws.FILTER($I$4:$AT$335,$K$4:$K$335=AW263),36))))))</f>
        <v>0</v>
      </c>
      <c r="CE263" s="158">
        <f>IFERROR(MAX(0,((BG263+BO263+BW263)*(1+AS263+AR263)+(BH263+BI263+BJ263+BL263+BP263+BQ263+BR263+BT263+BX263+BY263+BZ263+CB263)*(1+AS263))*(1+ VLOOKUP(AQ263,الفرضيات!$N$1:$O$11,2,0))-AH263),0)</f>
        <v>0</v>
      </c>
      <c r="CF263" s="158">
        <f t="shared" si="84"/>
        <v>0</v>
      </c>
      <c r="CG263" s="158" cm="1">
        <f t="array" ref="CG263">IFERROR(MAX(0,MAX(BM263,BU263,CC263)*(1+VLOOKUP(MAX(_xlfn.CHOOSECOLS(_xlfn._xlws.FILTER($I$4:$AT$335,$K$4:$K$335=AW263),35)),الفرضيات!$N$2:$O$11,2,0))-BA263),0)</f>
        <v>0</v>
      </c>
      <c r="CH263" s="158" cm="1">
        <f t="array" ref="CH263">IFERROR(MAX(0,MAX(BN263,BV263,CD263)*(1+VLOOKUP(MAX(_xlfn.CHOOSECOLS(_xlfn._xlws.FILTER($I$4:$AT$335,$K$4:$K$335=AW263),35)),الفرضيات!$N$2:$O$11,2,0))-BB263),0)</f>
        <v>0</v>
      </c>
    </row>
    <row r="264" spans="9:86" ht="24.75" thickBot="1" x14ac:dyDescent="0.3">
      <c r="I264" s="10"/>
      <c r="J264" s="10"/>
      <c r="K264" s="10"/>
      <c r="L264" s="10"/>
      <c r="M264" s="10"/>
      <c r="N264" s="10"/>
      <c r="O264" s="10"/>
      <c r="P264" s="10"/>
      <c r="Q264" s="10"/>
      <c r="R264" s="10"/>
      <c r="S264" s="10"/>
      <c r="T264" s="114"/>
      <c r="U264" s="114"/>
      <c r="V264" s="114"/>
      <c r="W264" s="10"/>
      <c r="X264" s="10"/>
      <c r="Y264" s="10"/>
      <c r="Z264" s="10"/>
      <c r="AA264" s="10"/>
      <c r="AB264" s="10"/>
      <c r="AC264" s="10"/>
      <c r="AD264" s="10"/>
      <c r="AE264" s="10"/>
      <c r="AF264" s="10"/>
      <c r="AG264" s="10"/>
      <c r="AH264" s="10"/>
      <c r="AI264" s="10"/>
      <c r="AJ264" s="10"/>
      <c r="AK264" s="10"/>
      <c r="AL264" s="10"/>
      <c r="AM264" s="10"/>
      <c r="AN264" s="10"/>
      <c r="AO264" s="10"/>
      <c r="AP264" s="10"/>
      <c r="AQ264" s="111" t="str">
        <f t="shared" si="68"/>
        <v/>
      </c>
      <c r="AR264" s="114" t="str">
        <f>IF(AQ264="","",(LOOKUP(SUM(N264:O264),الفرضيات!$R$2:$R$9, الفرضيات!$S$2:$S$9)))</f>
        <v/>
      </c>
      <c r="AS264" s="114" t="str">
        <f>IF(ISBLANK(L264),"",الفرضيات!$L$2)</f>
        <v/>
      </c>
      <c r="AT264" s="10"/>
      <c r="AU264" s="142"/>
      <c r="AV264" s="10"/>
      <c r="AW264" s="10"/>
      <c r="AX264" s="10"/>
      <c r="AY264" s="10"/>
      <c r="AZ264" s="10"/>
      <c r="BA264" s="10"/>
      <c r="BB264" s="10"/>
      <c r="BC264" s="10"/>
      <c r="BD264" s="10"/>
      <c r="BE264" s="10"/>
      <c r="BF264" s="144"/>
      <c r="BG264" s="158" t="str">
        <f>IF(ISBLANK(L264),"0",T264*(R264-AG264)/الفرضيات!$H$2*(1+AR264))</f>
        <v>0</v>
      </c>
      <c r="BH264" s="158" t="str">
        <f t="shared" si="69"/>
        <v>0</v>
      </c>
      <c r="BI264" s="158" t="str">
        <f t="shared" si="70"/>
        <v>0</v>
      </c>
      <c r="BJ264" s="158" t="str">
        <f t="shared" si="71"/>
        <v>0</v>
      </c>
      <c r="BK264" s="158" t="str">
        <f t="shared" si="72"/>
        <v>0</v>
      </c>
      <c r="BL264" s="158" t="str">
        <f t="shared" si="73"/>
        <v>0</v>
      </c>
      <c r="BM264" s="158" t="str" cm="1">
        <f t="array" ref="BM264">IF(ISBLANK(AW264),"0",_xlfn.CEILING.MATH(AX264/الفرضيات!$H$3*(1+MAX(_xlfn.CHOOSECOLS(_xlfn._xlws.FILTER($I$4:$AT$335,$K$4:$K$335=AW264),36)))))</f>
        <v>0</v>
      </c>
      <c r="BN264" s="158" t="str" cm="1">
        <f t="array" ref="BN264">IF(ISBLANK(AW264),"0",_xlfn.CEILING.MATH(AY264/الفرضيات!$H$4*(1+MAX(_xlfn.CHOOSECOLS(_xlfn._xlws.FILTER($I$4:$AT$335,$K$4:$K$335=AW264),36)))))</f>
        <v>0</v>
      </c>
      <c r="BO264" s="158" t="str">
        <f>IF(ISBLANK(L264),"0",IF(S264&lt;2,"0",(U264*(R264-AG264)/الفرضيات!$H$2*(1+AR264))))</f>
        <v>0</v>
      </c>
      <c r="BP264" s="158" t="str">
        <f t="shared" si="74"/>
        <v>0</v>
      </c>
      <c r="BQ264" s="158" t="str">
        <f t="shared" si="75"/>
        <v>0</v>
      </c>
      <c r="BR264" s="158" t="str">
        <f t="shared" si="76"/>
        <v>0</v>
      </c>
      <c r="BS264" s="158" t="str">
        <f t="shared" si="77"/>
        <v>0</v>
      </c>
      <c r="BT264" s="158" t="str">
        <f t="shared" si="78"/>
        <v>0</v>
      </c>
      <c r="BU264" s="158" t="str" cm="1">
        <f t="array" ref="BU264">IF(ISBLANK(AW264),"0",IF($AZ264&lt;2,"0",_xlfn.CEILING.MATH(AX264/الفرضيات!$H$3*(1+MAX(_xlfn.CHOOSECOLS(_xlfn._xlws.FILTER($I$4:$AT$335,$K$4:$K$335=AW264),36))))))</f>
        <v>0</v>
      </c>
      <c r="BV264" s="158" t="str" cm="1">
        <f t="array" ref="BV264">IF(ISBLANK(AW264),"0",IF($AZ264&lt;2,"0",_xlfn.CEILING.MATH(AY264/الفرضيات!$H$4*(1+MAX(_xlfn.CHOOSECOLS(_xlfn._xlws.FILTER($I$4:$AT$335,$K$4:$K$335=AW264),36))))))</f>
        <v>0</v>
      </c>
      <c r="BW264" s="158" t="str">
        <f>IF(ISBLANK(L264),"0",IF(S264&lt;3,"0",(V264*(R264-AG264)/الفرضيات!$H$2*(1+AR264))))</f>
        <v>0</v>
      </c>
      <c r="BX264" s="158" t="str">
        <f t="shared" si="79"/>
        <v>0</v>
      </c>
      <c r="BY264" s="158" t="str">
        <f t="shared" si="80"/>
        <v>0</v>
      </c>
      <c r="BZ264" s="158" t="str">
        <f t="shared" si="81"/>
        <v>0</v>
      </c>
      <c r="CA264" s="158" t="str">
        <f t="shared" si="82"/>
        <v>0</v>
      </c>
      <c r="CB264" s="158" t="str">
        <f t="shared" si="83"/>
        <v>0</v>
      </c>
      <c r="CC264" s="158" t="str" cm="1">
        <f t="array" ref="CC264">IF(ISBLANK(AW264),"0",IF($AZ264&lt;3,"0",_xlfn.CEILING.MATH(AX264/الفرضيات!$H$3*(1+MAX(_xlfn.CHOOSECOLS(_xlfn._xlws.FILTER($I$4:$AT$335,$K$4:$K$335=AW264),36))))))</f>
        <v>0</v>
      </c>
      <c r="CD264" s="158" t="str" cm="1">
        <f t="array" ref="CD264">IF(ISBLANK(AW264),"0",IF($AZ264&lt;3,"0",_xlfn.CEILING.MATH(AY264/الفرضيات!$H$4*(1+MAX(_xlfn.CHOOSECOLS(_xlfn._xlws.FILTER($I$4:$AT$335,$K$4:$K$335=AW264),36))))))</f>
        <v>0</v>
      </c>
      <c r="CE264" s="158">
        <f>IFERROR(MAX(0,((BG264+BO264+BW264)*(1+AS264+AR264)+(BH264+BI264+BJ264+BL264+BP264+BQ264+BR264+BT264+BX264+BY264+BZ264+CB264)*(1+AS264))*(1+ VLOOKUP(AQ264,الفرضيات!$N$1:$O$11,2,0))-AH264),0)</f>
        <v>0</v>
      </c>
      <c r="CF264" s="158">
        <f t="shared" si="84"/>
        <v>0</v>
      </c>
      <c r="CG264" s="158" cm="1">
        <f t="array" ref="CG264">IFERROR(MAX(0,MAX(BM264,BU264,CC264)*(1+VLOOKUP(MAX(_xlfn.CHOOSECOLS(_xlfn._xlws.FILTER($I$4:$AT$335,$K$4:$K$335=AW264),35)),الفرضيات!$N$2:$O$11,2,0))-BA264),0)</f>
        <v>0</v>
      </c>
      <c r="CH264" s="158" cm="1">
        <f t="array" ref="CH264">IFERROR(MAX(0,MAX(BN264,BV264,CD264)*(1+VLOOKUP(MAX(_xlfn.CHOOSECOLS(_xlfn._xlws.FILTER($I$4:$AT$335,$K$4:$K$335=AW264),35)),الفرضيات!$N$2:$O$11,2,0))-BB264),0)</f>
        <v>0</v>
      </c>
    </row>
    <row r="265" spans="9:86" ht="24.75" thickBot="1" x14ac:dyDescent="0.3">
      <c r="I265" s="10"/>
      <c r="J265" s="10"/>
      <c r="K265" s="10"/>
      <c r="L265" s="10"/>
      <c r="M265" s="10"/>
      <c r="N265" s="10"/>
      <c r="O265" s="10"/>
      <c r="P265" s="10"/>
      <c r="Q265" s="10"/>
      <c r="R265" s="10"/>
      <c r="S265" s="10"/>
      <c r="T265" s="114"/>
      <c r="U265" s="114"/>
      <c r="V265" s="114"/>
      <c r="W265" s="10"/>
      <c r="X265" s="10"/>
      <c r="Y265" s="10"/>
      <c r="Z265" s="10"/>
      <c r="AA265" s="10"/>
      <c r="AB265" s="10"/>
      <c r="AC265" s="10"/>
      <c r="AD265" s="10"/>
      <c r="AE265" s="10"/>
      <c r="AF265" s="10"/>
      <c r="AG265" s="10"/>
      <c r="AH265" s="10"/>
      <c r="AI265" s="10"/>
      <c r="AJ265" s="10"/>
      <c r="AK265" s="10"/>
      <c r="AL265" s="10"/>
      <c r="AM265" s="10"/>
      <c r="AN265" s="10"/>
      <c r="AO265" s="10"/>
      <c r="AP265" s="10"/>
      <c r="AQ265" s="111" t="str">
        <f t="shared" si="68"/>
        <v/>
      </c>
      <c r="AR265" s="114" t="str">
        <f>IF(AQ265="","",(LOOKUP(SUM(N265:O265),الفرضيات!$R$2:$R$9, الفرضيات!$S$2:$S$9)))</f>
        <v/>
      </c>
      <c r="AS265" s="114" t="str">
        <f>IF(ISBLANK(L265),"",الفرضيات!$L$2)</f>
        <v/>
      </c>
      <c r="AT265" s="10"/>
      <c r="AU265" s="142"/>
      <c r="AV265" s="10"/>
      <c r="AW265" s="10"/>
      <c r="AX265" s="10"/>
      <c r="AY265" s="10"/>
      <c r="AZ265" s="10"/>
      <c r="BA265" s="10"/>
      <c r="BB265" s="10"/>
      <c r="BC265" s="10"/>
      <c r="BD265" s="10"/>
      <c r="BE265" s="10"/>
      <c r="BF265" s="144"/>
      <c r="BG265" s="158" t="str">
        <f>IF(ISBLANK(L265),"0",T265*(R265-AG265)/الفرضيات!$H$2*(1+AR265))</f>
        <v>0</v>
      </c>
      <c r="BH265" s="158" t="str">
        <f t="shared" si="69"/>
        <v>0</v>
      </c>
      <c r="BI265" s="158" t="str">
        <f t="shared" si="70"/>
        <v>0</v>
      </c>
      <c r="BJ265" s="158" t="str">
        <f t="shared" si="71"/>
        <v>0</v>
      </c>
      <c r="BK265" s="158" t="str">
        <f t="shared" si="72"/>
        <v>0</v>
      </c>
      <c r="BL265" s="158" t="str">
        <f t="shared" si="73"/>
        <v>0</v>
      </c>
      <c r="BM265" s="158" t="str" cm="1">
        <f t="array" ref="BM265">IF(ISBLANK(AW265),"0",_xlfn.CEILING.MATH(AX265/الفرضيات!$H$3*(1+MAX(_xlfn.CHOOSECOLS(_xlfn._xlws.FILTER($I$4:$AT$335,$K$4:$K$335=AW265),36)))))</f>
        <v>0</v>
      </c>
      <c r="BN265" s="158" t="str" cm="1">
        <f t="array" ref="BN265">IF(ISBLANK(AW265),"0",_xlfn.CEILING.MATH(AY265/الفرضيات!$H$4*(1+MAX(_xlfn.CHOOSECOLS(_xlfn._xlws.FILTER($I$4:$AT$335,$K$4:$K$335=AW265),36)))))</f>
        <v>0</v>
      </c>
      <c r="BO265" s="158" t="str">
        <f>IF(ISBLANK(L265),"0",IF(S265&lt;2,"0",(U265*(R265-AG265)/الفرضيات!$H$2*(1+AR265))))</f>
        <v>0</v>
      </c>
      <c r="BP265" s="158" t="str">
        <f t="shared" si="74"/>
        <v>0</v>
      </c>
      <c r="BQ265" s="158" t="str">
        <f t="shared" si="75"/>
        <v>0</v>
      </c>
      <c r="BR265" s="158" t="str">
        <f t="shared" si="76"/>
        <v>0</v>
      </c>
      <c r="BS265" s="158" t="str">
        <f t="shared" si="77"/>
        <v>0</v>
      </c>
      <c r="BT265" s="158" t="str">
        <f t="shared" si="78"/>
        <v>0</v>
      </c>
      <c r="BU265" s="158" t="str" cm="1">
        <f t="array" ref="BU265">IF(ISBLANK(AW265),"0",IF($AZ265&lt;2,"0",_xlfn.CEILING.MATH(AX265/الفرضيات!$H$3*(1+MAX(_xlfn.CHOOSECOLS(_xlfn._xlws.FILTER($I$4:$AT$335,$K$4:$K$335=AW265),36))))))</f>
        <v>0</v>
      </c>
      <c r="BV265" s="158" t="str" cm="1">
        <f t="array" ref="BV265">IF(ISBLANK(AW265),"0",IF($AZ265&lt;2,"0",_xlfn.CEILING.MATH(AY265/الفرضيات!$H$4*(1+MAX(_xlfn.CHOOSECOLS(_xlfn._xlws.FILTER($I$4:$AT$335,$K$4:$K$335=AW265),36))))))</f>
        <v>0</v>
      </c>
      <c r="BW265" s="158" t="str">
        <f>IF(ISBLANK(L265),"0",IF(S265&lt;3,"0",(V265*(R265-AG265)/الفرضيات!$H$2*(1+AR265))))</f>
        <v>0</v>
      </c>
      <c r="BX265" s="158" t="str">
        <f t="shared" si="79"/>
        <v>0</v>
      </c>
      <c r="BY265" s="158" t="str">
        <f t="shared" si="80"/>
        <v>0</v>
      </c>
      <c r="BZ265" s="158" t="str">
        <f t="shared" si="81"/>
        <v>0</v>
      </c>
      <c r="CA265" s="158" t="str">
        <f t="shared" si="82"/>
        <v>0</v>
      </c>
      <c r="CB265" s="158" t="str">
        <f t="shared" si="83"/>
        <v>0</v>
      </c>
      <c r="CC265" s="158" t="str" cm="1">
        <f t="array" ref="CC265">IF(ISBLANK(AW265),"0",IF($AZ265&lt;3,"0",_xlfn.CEILING.MATH(AX265/الفرضيات!$H$3*(1+MAX(_xlfn.CHOOSECOLS(_xlfn._xlws.FILTER($I$4:$AT$335,$K$4:$K$335=AW265),36))))))</f>
        <v>0</v>
      </c>
      <c r="CD265" s="158" t="str" cm="1">
        <f t="array" ref="CD265">IF(ISBLANK(AW265),"0",IF($AZ265&lt;3,"0",_xlfn.CEILING.MATH(AY265/الفرضيات!$H$4*(1+MAX(_xlfn.CHOOSECOLS(_xlfn._xlws.FILTER($I$4:$AT$335,$K$4:$K$335=AW265),36))))))</f>
        <v>0</v>
      </c>
      <c r="CE265" s="158">
        <f>IFERROR(MAX(0,((BG265+BO265+BW265)*(1+AS265+AR265)+(BH265+BI265+BJ265+BL265+BP265+BQ265+BR265+BT265+BX265+BY265+BZ265+CB265)*(1+AS265))*(1+ VLOOKUP(AQ265,الفرضيات!$N$1:$O$11,2,0))-AH265),0)</f>
        <v>0</v>
      </c>
      <c r="CF265" s="158">
        <f t="shared" si="84"/>
        <v>0</v>
      </c>
      <c r="CG265" s="158" cm="1">
        <f t="array" ref="CG265">IFERROR(MAX(0,MAX(BM265,BU265,CC265)*(1+VLOOKUP(MAX(_xlfn.CHOOSECOLS(_xlfn._xlws.FILTER($I$4:$AT$335,$K$4:$K$335=AW265),35)),الفرضيات!$N$2:$O$11,2,0))-BA265),0)</f>
        <v>0</v>
      </c>
      <c r="CH265" s="158" cm="1">
        <f t="array" ref="CH265">IFERROR(MAX(0,MAX(BN265,BV265,CD265)*(1+VLOOKUP(MAX(_xlfn.CHOOSECOLS(_xlfn._xlws.FILTER($I$4:$AT$335,$K$4:$K$335=AW265),35)),الفرضيات!$N$2:$O$11,2,0))-BB265),0)</f>
        <v>0</v>
      </c>
    </row>
    <row r="266" spans="9:86" ht="24.75" thickBot="1" x14ac:dyDescent="0.3">
      <c r="I266" s="10"/>
      <c r="J266" s="10"/>
      <c r="K266" s="10"/>
      <c r="L266" s="10"/>
      <c r="M266" s="10"/>
      <c r="N266" s="10"/>
      <c r="O266" s="10"/>
      <c r="P266" s="10"/>
      <c r="Q266" s="10"/>
      <c r="R266" s="10"/>
      <c r="S266" s="10"/>
      <c r="T266" s="114"/>
      <c r="U266" s="114"/>
      <c r="V266" s="114"/>
      <c r="W266" s="10"/>
      <c r="X266" s="10"/>
      <c r="Y266" s="10"/>
      <c r="Z266" s="10"/>
      <c r="AA266" s="10"/>
      <c r="AB266" s="10"/>
      <c r="AC266" s="10"/>
      <c r="AD266" s="10"/>
      <c r="AE266" s="10"/>
      <c r="AF266" s="10"/>
      <c r="AG266" s="10"/>
      <c r="AH266" s="10"/>
      <c r="AI266" s="10"/>
      <c r="AJ266" s="10"/>
      <c r="AK266" s="10"/>
      <c r="AL266" s="10"/>
      <c r="AM266" s="10"/>
      <c r="AN266" s="10"/>
      <c r="AO266" s="10"/>
      <c r="AP266" s="10"/>
      <c r="AQ266" s="111" t="str">
        <f t="shared" si="68"/>
        <v/>
      </c>
      <c r="AR266" s="114" t="str">
        <f>IF(AQ266="","",(LOOKUP(SUM(N266:O266),الفرضيات!$R$2:$R$9, الفرضيات!$S$2:$S$9)))</f>
        <v/>
      </c>
      <c r="AS266" s="114" t="str">
        <f>IF(ISBLANK(L266),"",الفرضيات!$L$2)</f>
        <v/>
      </c>
      <c r="AT266" s="10"/>
      <c r="AU266" s="142"/>
      <c r="AV266" s="10"/>
      <c r="AW266" s="10"/>
      <c r="AX266" s="10"/>
      <c r="AY266" s="10"/>
      <c r="AZ266" s="10"/>
      <c r="BA266" s="10"/>
      <c r="BB266" s="10"/>
      <c r="BC266" s="10"/>
      <c r="BD266" s="10"/>
      <c r="BE266" s="10"/>
      <c r="BF266" s="144"/>
      <c r="BG266" s="158" t="str">
        <f>IF(ISBLANK(L266),"0",T266*(R266-AG266)/الفرضيات!$H$2*(1+AR266))</f>
        <v>0</v>
      </c>
      <c r="BH266" s="158" t="str">
        <f t="shared" si="69"/>
        <v>0</v>
      </c>
      <c r="BI266" s="158" t="str">
        <f t="shared" si="70"/>
        <v>0</v>
      </c>
      <c r="BJ266" s="158" t="str">
        <f t="shared" si="71"/>
        <v>0</v>
      </c>
      <c r="BK266" s="158" t="str">
        <f t="shared" si="72"/>
        <v>0</v>
      </c>
      <c r="BL266" s="158" t="str">
        <f t="shared" si="73"/>
        <v>0</v>
      </c>
      <c r="BM266" s="158" t="str" cm="1">
        <f t="array" ref="BM266">IF(ISBLANK(AW266),"0",_xlfn.CEILING.MATH(AX266/الفرضيات!$H$3*(1+MAX(_xlfn.CHOOSECOLS(_xlfn._xlws.FILTER($I$4:$AT$335,$K$4:$K$335=AW266),36)))))</f>
        <v>0</v>
      </c>
      <c r="BN266" s="158" t="str" cm="1">
        <f t="array" ref="BN266">IF(ISBLANK(AW266),"0",_xlfn.CEILING.MATH(AY266/الفرضيات!$H$4*(1+MAX(_xlfn.CHOOSECOLS(_xlfn._xlws.FILTER($I$4:$AT$335,$K$4:$K$335=AW266),36)))))</f>
        <v>0</v>
      </c>
      <c r="BO266" s="158" t="str">
        <f>IF(ISBLANK(L266),"0",IF(S266&lt;2,"0",(U266*(R266-AG266)/الفرضيات!$H$2*(1+AR266))))</f>
        <v>0</v>
      </c>
      <c r="BP266" s="158" t="str">
        <f t="shared" si="74"/>
        <v>0</v>
      </c>
      <c r="BQ266" s="158" t="str">
        <f t="shared" si="75"/>
        <v>0</v>
      </c>
      <c r="BR266" s="158" t="str">
        <f t="shared" si="76"/>
        <v>0</v>
      </c>
      <c r="BS266" s="158" t="str">
        <f t="shared" si="77"/>
        <v>0</v>
      </c>
      <c r="BT266" s="158" t="str">
        <f t="shared" si="78"/>
        <v>0</v>
      </c>
      <c r="BU266" s="158" t="str" cm="1">
        <f t="array" ref="BU266">IF(ISBLANK(AW266),"0",IF($AZ266&lt;2,"0",_xlfn.CEILING.MATH(AX266/الفرضيات!$H$3*(1+MAX(_xlfn.CHOOSECOLS(_xlfn._xlws.FILTER($I$4:$AT$335,$K$4:$K$335=AW266),36))))))</f>
        <v>0</v>
      </c>
      <c r="BV266" s="158" t="str" cm="1">
        <f t="array" ref="BV266">IF(ISBLANK(AW266),"0",IF($AZ266&lt;2,"0",_xlfn.CEILING.MATH(AY266/الفرضيات!$H$4*(1+MAX(_xlfn.CHOOSECOLS(_xlfn._xlws.FILTER($I$4:$AT$335,$K$4:$K$335=AW266),36))))))</f>
        <v>0</v>
      </c>
      <c r="BW266" s="158" t="str">
        <f>IF(ISBLANK(L266),"0",IF(S266&lt;3,"0",(V266*(R266-AG266)/الفرضيات!$H$2*(1+AR266))))</f>
        <v>0</v>
      </c>
      <c r="BX266" s="158" t="str">
        <f t="shared" si="79"/>
        <v>0</v>
      </c>
      <c r="BY266" s="158" t="str">
        <f t="shared" si="80"/>
        <v>0</v>
      </c>
      <c r="BZ266" s="158" t="str">
        <f t="shared" si="81"/>
        <v>0</v>
      </c>
      <c r="CA266" s="158" t="str">
        <f t="shared" si="82"/>
        <v>0</v>
      </c>
      <c r="CB266" s="158" t="str">
        <f t="shared" si="83"/>
        <v>0</v>
      </c>
      <c r="CC266" s="158" t="str" cm="1">
        <f t="array" ref="CC266">IF(ISBLANK(AW266),"0",IF($AZ266&lt;3,"0",_xlfn.CEILING.MATH(AX266/الفرضيات!$H$3*(1+MAX(_xlfn.CHOOSECOLS(_xlfn._xlws.FILTER($I$4:$AT$335,$K$4:$K$335=AW266),36))))))</f>
        <v>0</v>
      </c>
      <c r="CD266" s="158" t="str" cm="1">
        <f t="array" ref="CD266">IF(ISBLANK(AW266),"0",IF($AZ266&lt;3,"0",_xlfn.CEILING.MATH(AY266/الفرضيات!$H$4*(1+MAX(_xlfn.CHOOSECOLS(_xlfn._xlws.FILTER($I$4:$AT$335,$K$4:$K$335=AW266),36))))))</f>
        <v>0</v>
      </c>
      <c r="CE266" s="158">
        <f>IFERROR(MAX(0,((BG266+BO266+BW266)*(1+AS266+AR266)+(BH266+BI266+BJ266+BL266+BP266+BQ266+BR266+BT266+BX266+BY266+BZ266+CB266)*(1+AS266))*(1+ VLOOKUP(AQ266,الفرضيات!$N$1:$O$11,2,0))-AH266),0)</f>
        <v>0</v>
      </c>
      <c r="CF266" s="158">
        <f t="shared" si="84"/>
        <v>0</v>
      </c>
      <c r="CG266" s="158" cm="1">
        <f t="array" ref="CG266">IFERROR(MAX(0,MAX(BM266,BU266,CC266)*(1+VLOOKUP(MAX(_xlfn.CHOOSECOLS(_xlfn._xlws.FILTER($I$4:$AT$335,$K$4:$K$335=AW266),35)),الفرضيات!$N$2:$O$11,2,0))-BA266),0)</f>
        <v>0</v>
      </c>
      <c r="CH266" s="158" cm="1">
        <f t="array" ref="CH266">IFERROR(MAX(0,MAX(BN266,BV266,CD266)*(1+VLOOKUP(MAX(_xlfn.CHOOSECOLS(_xlfn._xlws.FILTER($I$4:$AT$335,$K$4:$K$335=AW266),35)),الفرضيات!$N$2:$O$11,2,0))-BB266),0)</f>
        <v>0</v>
      </c>
    </row>
    <row r="267" spans="9:86" ht="24.75" thickBot="1" x14ac:dyDescent="0.3">
      <c r="I267" s="10"/>
      <c r="J267" s="10"/>
      <c r="K267" s="10"/>
      <c r="L267" s="10"/>
      <c r="M267" s="10"/>
      <c r="N267" s="10"/>
      <c r="O267" s="10"/>
      <c r="P267" s="10"/>
      <c r="Q267" s="10"/>
      <c r="R267" s="10"/>
      <c r="S267" s="10"/>
      <c r="T267" s="114"/>
      <c r="U267" s="114"/>
      <c r="V267" s="114"/>
      <c r="W267" s="10"/>
      <c r="X267" s="10"/>
      <c r="Y267" s="10"/>
      <c r="Z267" s="10"/>
      <c r="AA267" s="10"/>
      <c r="AB267" s="10"/>
      <c r="AC267" s="10"/>
      <c r="AD267" s="10"/>
      <c r="AE267" s="10"/>
      <c r="AF267" s="10"/>
      <c r="AG267" s="10"/>
      <c r="AH267" s="10"/>
      <c r="AI267" s="10"/>
      <c r="AJ267" s="10"/>
      <c r="AK267" s="10"/>
      <c r="AL267" s="10"/>
      <c r="AM267" s="10"/>
      <c r="AN267" s="10"/>
      <c r="AO267" s="10"/>
      <c r="AP267" s="10"/>
      <c r="AQ267" s="111" t="str">
        <f t="shared" si="68"/>
        <v/>
      </c>
      <c r="AR267" s="114" t="str">
        <f>IF(AQ267="","",(LOOKUP(SUM(N267:O267),الفرضيات!$R$2:$R$9, الفرضيات!$S$2:$S$9)))</f>
        <v/>
      </c>
      <c r="AS267" s="114" t="str">
        <f>IF(ISBLANK(L267),"",الفرضيات!$L$2)</f>
        <v/>
      </c>
      <c r="AT267" s="10"/>
      <c r="AU267" s="142"/>
      <c r="AV267" s="10"/>
      <c r="AW267" s="10"/>
      <c r="AX267" s="10"/>
      <c r="AY267" s="10"/>
      <c r="AZ267" s="10"/>
      <c r="BA267" s="10"/>
      <c r="BB267" s="10"/>
      <c r="BC267" s="10"/>
      <c r="BD267" s="10"/>
      <c r="BE267" s="10"/>
      <c r="BF267" s="144"/>
      <c r="BG267" s="158" t="str">
        <f>IF(ISBLANK(L267),"0",T267*(R267-AG267)/الفرضيات!$H$2*(1+AR267))</f>
        <v>0</v>
      </c>
      <c r="BH267" s="158" t="str">
        <f t="shared" si="69"/>
        <v>0</v>
      </c>
      <c r="BI267" s="158" t="str">
        <f t="shared" si="70"/>
        <v>0</v>
      </c>
      <c r="BJ267" s="158" t="str">
        <f t="shared" si="71"/>
        <v>0</v>
      </c>
      <c r="BK267" s="158" t="str">
        <f t="shared" si="72"/>
        <v>0</v>
      </c>
      <c r="BL267" s="158" t="str">
        <f t="shared" si="73"/>
        <v>0</v>
      </c>
      <c r="BM267" s="158" t="str" cm="1">
        <f t="array" ref="BM267">IF(ISBLANK(AW267),"0",_xlfn.CEILING.MATH(AX267/الفرضيات!$H$3*(1+MAX(_xlfn.CHOOSECOLS(_xlfn._xlws.FILTER($I$4:$AT$335,$K$4:$K$335=AW267),36)))))</f>
        <v>0</v>
      </c>
      <c r="BN267" s="158" t="str" cm="1">
        <f t="array" ref="BN267">IF(ISBLANK(AW267),"0",_xlfn.CEILING.MATH(AY267/الفرضيات!$H$4*(1+MAX(_xlfn.CHOOSECOLS(_xlfn._xlws.FILTER($I$4:$AT$335,$K$4:$K$335=AW267),36)))))</f>
        <v>0</v>
      </c>
      <c r="BO267" s="158" t="str">
        <f>IF(ISBLANK(L267),"0",IF(S267&lt;2,"0",(U267*(R267-AG267)/الفرضيات!$H$2*(1+AR267))))</f>
        <v>0</v>
      </c>
      <c r="BP267" s="158" t="str">
        <f t="shared" si="74"/>
        <v>0</v>
      </c>
      <c r="BQ267" s="158" t="str">
        <f t="shared" si="75"/>
        <v>0</v>
      </c>
      <c r="BR267" s="158" t="str">
        <f t="shared" si="76"/>
        <v>0</v>
      </c>
      <c r="BS267" s="158" t="str">
        <f t="shared" si="77"/>
        <v>0</v>
      </c>
      <c r="BT267" s="158" t="str">
        <f t="shared" si="78"/>
        <v>0</v>
      </c>
      <c r="BU267" s="158" t="str" cm="1">
        <f t="array" ref="BU267">IF(ISBLANK(AW267),"0",IF($AZ267&lt;2,"0",_xlfn.CEILING.MATH(AX267/الفرضيات!$H$3*(1+MAX(_xlfn.CHOOSECOLS(_xlfn._xlws.FILTER($I$4:$AT$335,$K$4:$K$335=AW267),36))))))</f>
        <v>0</v>
      </c>
      <c r="BV267" s="158" t="str" cm="1">
        <f t="array" ref="BV267">IF(ISBLANK(AW267),"0",IF($AZ267&lt;2,"0",_xlfn.CEILING.MATH(AY267/الفرضيات!$H$4*(1+MAX(_xlfn.CHOOSECOLS(_xlfn._xlws.FILTER($I$4:$AT$335,$K$4:$K$335=AW267),36))))))</f>
        <v>0</v>
      </c>
      <c r="BW267" s="158" t="str">
        <f>IF(ISBLANK(L267),"0",IF(S267&lt;3,"0",(V267*(R267-AG267)/الفرضيات!$H$2*(1+AR267))))</f>
        <v>0</v>
      </c>
      <c r="BX267" s="158" t="str">
        <f t="shared" si="79"/>
        <v>0</v>
      </c>
      <c r="BY267" s="158" t="str">
        <f t="shared" si="80"/>
        <v>0</v>
      </c>
      <c r="BZ267" s="158" t="str">
        <f t="shared" si="81"/>
        <v>0</v>
      </c>
      <c r="CA267" s="158" t="str">
        <f t="shared" si="82"/>
        <v>0</v>
      </c>
      <c r="CB267" s="158" t="str">
        <f t="shared" si="83"/>
        <v>0</v>
      </c>
      <c r="CC267" s="158" t="str" cm="1">
        <f t="array" ref="CC267">IF(ISBLANK(AW267),"0",IF($AZ267&lt;3,"0",_xlfn.CEILING.MATH(AX267/الفرضيات!$H$3*(1+MAX(_xlfn.CHOOSECOLS(_xlfn._xlws.FILTER($I$4:$AT$335,$K$4:$K$335=AW267),36))))))</f>
        <v>0</v>
      </c>
      <c r="CD267" s="158" t="str" cm="1">
        <f t="array" ref="CD267">IF(ISBLANK(AW267),"0",IF($AZ267&lt;3,"0",_xlfn.CEILING.MATH(AY267/الفرضيات!$H$4*(1+MAX(_xlfn.CHOOSECOLS(_xlfn._xlws.FILTER($I$4:$AT$335,$K$4:$K$335=AW267),36))))))</f>
        <v>0</v>
      </c>
      <c r="CE267" s="158">
        <f>IFERROR(MAX(0,((BG267+BO267+BW267)*(1+AS267+AR267)+(BH267+BI267+BJ267+BL267+BP267+BQ267+BR267+BT267+BX267+BY267+BZ267+CB267)*(1+AS267))*(1+ VLOOKUP(AQ267,الفرضيات!$N$1:$O$11,2,0))-AH267),0)</f>
        <v>0</v>
      </c>
      <c r="CF267" s="158">
        <f t="shared" si="84"/>
        <v>0</v>
      </c>
      <c r="CG267" s="158" cm="1">
        <f t="array" ref="CG267">IFERROR(MAX(0,MAX(BM267,BU267,CC267)*(1+VLOOKUP(MAX(_xlfn.CHOOSECOLS(_xlfn._xlws.FILTER($I$4:$AT$335,$K$4:$K$335=AW267),35)),الفرضيات!$N$2:$O$11,2,0))-BA267),0)</f>
        <v>0</v>
      </c>
      <c r="CH267" s="158" cm="1">
        <f t="array" ref="CH267">IFERROR(MAX(0,MAX(BN267,BV267,CD267)*(1+VLOOKUP(MAX(_xlfn.CHOOSECOLS(_xlfn._xlws.FILTER($I$4:$AT$335,$K$4:$K$335=AW267),35)),الفرضيات!$N$2:$O$11,2,0))-BB267),0)</f>
        <v>0</v>
      </c>
    </row>
    <row r="268" spans="9:86" ht="24.75" thickBot="1" x14ac:dyDescent="0.3">
      <c r="I268" s="10"/>
      <c r="J268" s="10"/>
      <c r="K268" s="10"/>
      <c r="L268" s="10"/>
      <c r="M268" s="10"/>
      <c r="N268" s="10"/>
      <c r="O268" s="10"/>
      <c r="P268" s="10"/>
      <c r="Q268" s="10"/>
      <c r="R268" s="10"/>
      <c r="S268" s="10"/>
      <c r="T268" s="114"/>
      <c r="U268" s="114"/>
      <c r="V268" s="114"/>
      <c r="W268" s="10"/>
      <c r="X268" s="10"/>
      <c r="Y268" s="10"/>
      <c r="Z268" s="10"/>
      <c r="AA268" s="10"/>
      <c r="AB268" s="10"/>
      <c r="AC268" s="10"/>
      <c r="AD268" s="10"/>
      <c r="AE268" s="10"/>
      <c r="AF268" s="10"/>
      <c r="AG268" s="10"/>
      <c r="AH268" s="10"/>
      <c r="AI268" s="10"/>
      <c r="AJ268" s="10"/>
      <c r="AK268" s="10"/>
      <c r="AL268" s="10"/>
      <c r="AM268" s="10"/>
      <c r="AN268" s="10"/>
      <c r="AO268" s="10"/>
      <c r="AP268" s="10"/>
      <c r="AQ268" s="111" t="str">
        <f t="shared" si="68"/>
        <v/>
      </c>
      <c r="AR268" s="114" t="str">
        <f>IF(AQ268="","",(LOOKUP(SUM(N268:O268),الفرضيات!$R$2:$R$9, الفرضيات!$S$2:$S$9)))</f>
        <v/>
      </c>
      <c r="AS268" s="114" t="str">
        <f>IF(ISBLANK(L268),"",الفرضيات!$L$2)</f>
        <v/>
      </c>
      <c r="AT268" s="10"/>
      <c r="AU268" s="142"/>
      <c r="AV268" s="10"/>
      <c r="AW268" s="10"/>
      <c r="AX268" s="10"/>
      <c r="AY268" s="10"/>
      <c r="AZ268" s="10"/>
      <c r="BA268" s="10"/>
      <c r="BB268" s="10"/>
      <c r="BC268" s="10"/>
      <c r="BD268" s="10"/>
      <c r="BE268" s="10"/>
      <c r="BF268" s="144"/>
      <c r="BG268" s="158" t="str">
        <f>IF(ISBLANK(L268),"0",T268*(R268-AG268)/الفرضيات!$H$2*(1+AR268))</f>
        <v>0</v>
      </c>
      <c r="BH268" s="158" t="str">
        <f t="shared" si="69"/>
        <v>0</v>
      </c>
      <c r="BI268" s="158" t="str">
        <f t="shared" si="70"/>
        <v>0</v>
      </c>
      <c r="BJ268" s="158" t="str">
        <f t="shared" si="71"/>
        <v>0</v>
      </c>
      <c r="BK268" s="158" t="str">
        <f t="shared" si="72"/>
        <v>0</v>
      </c>
      <c r="BL268" s="158" t="str">
        <f t="shared" si="73"/>
        <v>0</v>
      </c>
      <c r="BM268" s="158" t="str" cm="1">
        <f t="array" ref="BM268">IF(ISBLANK(AW268),"0",_xlfn.CEILING.MATH(AX268/الفرضيات!$H$3*(1+MAX(_xlfn.CHOOSECOLS(_xlfn._xlws.FILTER($I$4:$AT$335,$K$4:$K$335=AW268),36)))))</f>
        <v>0</v>
      </c>
      <c r="BN268" s="158" t="str" cm="1">
        <f t="array" ref="BN268">IF(ISBLANK(AW268),"0",_xlfn.CEILING.MATH(AY268/الفرضيات!$H$4*(1+MAX(_xlfn.CHOOSECOLS(_xlfn._xlws.FILTER($I$4:$AT$335,$K$4:$K$335=AW268),36)))))</f>
        <v>0</v>
      </c>
      <c r="BO268" s="158" t="str">
        <f>IF(ISBLANK(L268),"0",IF(S268&lt;2,"0",(U268*(R268-AG268)/الفرضيات!$H$2*(1+AR268))))</f>
        <v>0</v>
      </c>
      <c r="BP268" s="158" t="str">
        <f t="shared" si="74"/>
        <v>0</v>
      </c>
      <c r="BQ268" s="158" t="str">
        <f t="shared" si="75"/>
        <v>0</v>
      </c>
      <c r="BR268" s="158" t="str">
        <f t="shared" si="76"/>
        <v>0</v>
      </c>
      <c r="BS268" s="158" t="str">
        <f t="shared" si="77"/>
        <v>0</v>
      </c>
      <c r="BT268" s="158" t="str">
        <f t="shared" si="78"/>
        <v>0</v>
      </c>
      <c r="BU268" s="158" t="str" cm="1">
        <f t="array" ref="BU268">IF(ISBLANK(AW268),"0",IF($AZ268&lt;2,"0",_xlfn.CEILING.MATH(AX268/الفرضيات!$H$3*(1+MAX(_xlfn.CHOOSECOLS(_xlfn._xlws.FILTER($I$4:$AT$335,$K$4:$K$335=AW268),36))))))</f>
        <v>0</v>
      </c>
      <c r="BV268" s="158" t="str" cm="1">
        <f t="array" ref="BV268">IF(ISBLANK(AW268),"0",IF($AZ268&lt;2,"0",_xlfn.CEILING.MATH(AY268/الفرضيات!$H$4*(1+MAX(_xlfn.CHOOSECOLS(_xlfn._xlws.FILTER($I$4:$AT$335,$K$4:$K$335=AW268),36))))))</f>
        <v>0</v>
      </c>
      <c r="BW268" s="158" t="str">
        <f>IF(ISBLANK(L268),"0",IF(S268&lt;3,"0",(V268*(R268-AG268)/الفرضيات!$H$2*(1+AR268))))</f>
        <v>0</v>
      </c>
      <c r="BX268" s="158" t="str">
        <f t="shared" si="79"/>
        <v>0</v>
      </c>
      <c r="BY268" s="158" t="str">
        <f t="shared" si="80"/>
        <v>0</v>
      </c>
      <c r="BZ268" s="158" t="str">
        <f t="shared" si="81"/>
        <v>0</v>
      </c>
      <c r="CA268" s="158" t="str">
        <f t="shared" si="82"/>
        <v>0</v>
      </c>
      <c r="CB268" s="158" t="str">
        <f t="shared" si="83"/>
        <v>0</v>
      </c>
      <c r="CC268" s="158" t="str" cm="1">
        <f t="array" ref="CC268">IF(ISBLANK(AW268),"0",IF($AZ268&lt;3,"0",_xlfn.CEILING.MATH(AX268/الفرضيات!$H$3*(1+MAX(_xlfn.CHOOSECOLS(_xlfn._xlws.FILTER($I$4:$AT$335,$K$4:$K$335=AW268),36))))))</f>
        <v>0</v>
      </c>
      <c r="CD268" s="158" t="str" cm="1">
        <f t="array" ref="CD268">IF(ISBLANK(AW268),"0",IF($AZ268&lt;3,"0",_xlfn.CEILING.MATH(AY268/الفرضيات!$H$4*(1+MAX(_xlfn.CHOOSECOLS(_xlfn._xlws.FILTER($I$4:$AT$335,$K$4:$K$335=AW268),36))))))</f>
        <v>0</v>
      </c>
      <c r="CE268" s="158">
        <f>IFERROR(MAX(0,((BG268+BO268+BW268)*(1+AS268+AR268)+(BH268+BI268+BJ268+BL268+BP268+BQ268+BR268+BT268+BX268+BY268+BZ268+CB268)*(1+AS268))*(1+ VLOOKUP(AQ268,الفرضيات!$N$1:$O$11,2,0))-AH268),0)</f>
        <v>0</v>
      </c>
      <c r="CF268" s="158">
        <f t="shared" si="84"/>
        <v>0</v>
      </c>
      <c r="CG268" s="158" cm="1">
        <f t="array" ref="CG268">IFERROR(MAX(0,MAX(BM268,BU268,CC268)*(1+VLOOKUP(MAX(_xlfn.CHOOSECOLS(_xlfn._xlws.FILTER($I$4:$AT$335,$K$4:$K$335=AW268),35)),الفرضيات!$N$2:$O$11,2,0))-BA268),0)</f>
        <v>0</v>
      </c>
      <c r="CH268" s="158" cm="1">
        <f t="array" ref="CH268">IFERROR(MAX(0,MAX(BN268,BV268,CD268)*(1+VLOOKUP(MAX(_xlfn.CHOOSECOLS(_xlfn._xlws.FILTER($I$4:$AT$335,$K$4:$K$335=AW268),35)),الفرضيات!$N$2:$O$11,2,0))-BB268),0)</f>
        <v>0</v>
      </c>
    </row>
    <row r="269" spans="9:86" ht="24.75" thickBot="1" x14ac:dyDescent="0.3">
      <c r="I269" s="10"/>
      <c r="J269" s="10"/>
      <c r="K269" s="10"/>
      <c r="L269" s="10"/>
      <c r="M269" s="10"/>
      <c r="N269" s="10"/>
      <c r="O269" s="10"/>
      <c r="P269" s="10"/>
      <c r="Q269" s="10"/>
      <c r="R269" s="10"/>
      <c r="S269" s="10"/>
      <c r="T269" s="114"/>
      <c r="U269" s="114"/>
      <c r="V269" s="114"/>
      <c r="W269" s="10"/>
      <c r="X269" s="10"/>
      <c r="Y269" s="10"/>
      <c r="Z269" s="10"/>
      <c r="AA269" s="10"/>
      <c r="AB269" s="10"/>
      <c r="AC269" s="10"/>
      <c r="AD269" s="10"/>
      <c r="AE269" s="10"/>
      <c r="AF269" s="10"/>
      <c r="AG269" s="10"/>
      <c r="AH269" s="10"/>
      <c r="AI269" s="10"/>
      <c r="AJ269" s="10"/>
      <c r="AK269" s="10"/>
      <c r="AL269" s="10"/>
      <c r="AM269" s="10"/>
      <c r="AN269" s="10"/>
      <c r="AO269" s="10"/>
      <c r="AP269" s="10"/>
      <c r="AQ269" s="111" t="str">
        <f t="shared" si="68"/>
        <v/>
      </c>
      <c r="AR269" s="114" t="str">
        <f>IF(AQ269="","",(LOOKUP(SUM(N269:O269),الفرضيات!$R$2:$R$9, الفرضيات!$S$2:$S$9)))</f>
        <v/>
      </c>
      <c r="AS269" s="114" t="str">
        <f>IF(ISBLANK(L269),"",الفرضيات!$L$2)</f>
        <v/>
      </c>
      <c r="AT269" s="10"/>
      <c r="AU269" s="142"/>
      <c r="AV269" s="10"/>
      <c r="AW269" s="10"/>
      <c r="AX269" s="10"/>
      <c r="AY269" s="10"/>
      <c r="AZ269" s="10"/>
      <c r="BA269" s="10"/>
      <c r="BB269" s="10"/>
      <c r="BC269" s="10"/>
      <c r="BD269" s="10"/>
      <c r="BE269" s="10"/>
      <c r="BF269" s="144"/>
      <c r="BG269" s="158" t="str">
        <f>IF(ISBLANK(L269),"0",T269*(R269-AG269)/الفرضيات!$H$2*(1+AR269))</f>
        <v>0</v>
      </c>
      <c r="BH269" s="158" t="str">
        <f t="shared" si="69"/>
        <v>0</v>
      </c>
      <c r="BI269" s="158" t="str">
        <f t="shared" si="70"/>
        <v>0</v>
      </c>
      <c r="BJ269" s="158" t="str">
        <f t="shared" si="71"/>
        <v>0</v>
      </c>
      <c r="BK269" s="158" t="str">
        <f t="shared" si="72"/>
        <v>0</v>
      </c>
      <c r="BL269" s="158" t="str">
        <f t="shared" si="73"/>
        <v>0</v>
      </c>
      <c r="BM269" s="158" t="str" cm="1">
        <f t="array" ref="BM269">IF(ISBLANK(AW269),"0",_xlfn.CEILING.MATH(AX269/الفرضيات!$H$3*(1+MAX(_xlfn.CHOOSECOLS(_xlfn._xlws.FILTER($I$4:$AT$335,$K$4:$K$335=AW269),36)))))</f>
        <v>0</v>
      </c>
      <c r="BN269" s="158" t="str" cm="1">
        <f t="array" ref="BN269">IF(ISBLANK(AW269),"0",_xlfn.CEILING.MATH(AY269/الفرضيات!$H$4*(1+MAX(_xlfn.CHOOSECOLS(_xlfn._xlws.FILTER($I$4:$AT$335,$K$4:$K$335=AW269),36)))))</f>
        <v>0</v>
      </c>
      <c r="BO269" s="158" t="str">
        <f>IF(ISBLANK(L269),"0",IF(S269&lt;2,"0",(U269*(R269-AG269)/الفرضيات!$H$2*(1+AR269))))</f>
        <v>0</v>
      </c>
      <c r="BP269" s="158" t="str">
        <f t="shared" si="74"/>
        <v>0</v>
      </c>
      <c r="BQ269" s="158" t="str">
        <f t="shared" si="75"/>
        <v>0</v>
      </c>
      <c r="BR269" s="158" t="str">
        <f t="shared" si="76"/>
        <v>0</v>
      </c>
      <c r="BS269" s="158" t="str">
        <f t="shared" si="77"/>
        <v>0</v>
      </c>
      <c r="BT269" s="158" t="str">
        <f t="shared" si="78"/>
        <v>0</v>
      </c>
      <c r="BU269" s="158" t="str" cm="1">
        <f t="array" ref="BU269">IF(ISBLANK(AW269),"0",IF($AZ269&lt;2,"0",_xlfn.CEILING.MATH(AX269/الفرضيات!$H$3*(1+MAX(_xlfn.CHOOSECOLS(_xlfn._xlws.FILTER($I$4:$AT$335,$K$4:$K$335=AW269),36))))))</f>
        <v>0</v>
      </c>
      <c r="BV269" s="158" t="str" cm="1">
        <f t="array" ref="BV269">IF(ISBLANK(AW269),"0",IF($AZ269&lt;2,"0",_xlfn.CEILING.MATH(AY269/الفرضيات!$H$4*(1+MAX(_xlfn.CHOOSECOLS(_xlfn._xlws.FILTER($I$4:$AT$335,$K$4:$K$335=AW269),36))))))</f>
        <v>0</v>
      </c>
      <c r="BW269" s="158" t="str">
        <f>IF(ISBLANK(L269),"0",IF(S269&lt;3,"0",(V269*(R269-AG269)/الفرضيات!$H$2*(1+AR269))))</f>
        <v>0</v>
      </c>
      <c r="BX269" s="158" t="str">
        <f t="shared" si="79"/>
        <v>0</v>
      </c>
      <c r="BY269" s="158" t="str">
        <f t="shared" si="80"/>
        <v>0</v>
      </c>
      <c r="BZ269" s="158" t="str">
        <f t="shared" si="81"/>
        <v>0</v>
      </c>
      <c r="CA269" s="158" t="str">
        <f t="shared" si="82"/>
        <v>0</v>
      </c>
      <c r="CB269" s="158" t="str">
        <f t="shared" si="83"/>
        <v>0</v>
      </c>
      <c r="CC269" s="158" t="str" cm="1">
        <f t="array" ref="CC269">IF(ISBLANK(AW269),"0",IF($AZ269&lt;3,"0",_xlfn.CEILING.MATH(AX269/الفرضيات!$H$3*(1+MAX(_xlfn.CHOOSECOLS(_xlfn._xlws.FILTER($I$4:$AT$335,$K$4:$K$335=AW269),36))))))</f>
        <v>0</v>
      </c>
      <c r="CD269" s="158" t="str" cm="1">
        <f t="array" ref="CD269">IF(ISBLANK(AW269),"0",IF($AZ269&lt;3,"0",_xlfn.CEILING.MATH(AY269/الفرضيات!$H$4*(1+MAX(_xlfn.CHOOSECOLS(_xlfn._xlws.FILTER($I$4:$AT$335,$K$4:$K$335=AW269),36))))))</f>
        <v>0</v>
      </c>
      <c r="CE269" s="158">
        <f>IFERROR(MAX(0,((BG269+BO269+BW269)*(1+AS269+AR269)+(BH269+BI269+BJ269+BL269+BP269+BQ269+BR269+BT269+BX269+BY269+BZ269+CB269)*(1+AS269))*(1+ VLOOKUP(AQ269,الفرضيات!$N$1:$O$11,2,0))-AH269),0)</f>
        <v>0</v>
      </c>
      <c r="CF269" s="158">
        <f t="shared" si="84"/>
        <v>0</v>
      </c>
      <c r="CG269" s="158" cm="1">
        <f t="array" ref="CG269">IFERROR(MAX(0,MAX(BM269,BU269,CC269)*(1+VLOOKUP(MAX(_xlfn.CHOOSECOLS(_xlfn._xlws.FILTER($I$4:$AT$335,$K$4:$K$335=AW269),35)),الفرضيات!$N$2:$O$11,2,0))-BA269),0)</f>
        <v>0</v>
      </c>
      <c r="CH269" s="158" cm="1">
        <f t="array" ref="CH269">IFERROR(MAX(0,MAX(BN269,BV269,CD269)*(1+VLOOKUP(MAX(_xlfn.CHOOSECOLS(_xlfn._xlws.FILTER($I$4:$AT$335,$K$4:$K$335=AW269),35)),الفرضيات!$N$2:$O$11,2,0))-BB269),0)</f>
        <v>0</v>
      </c>
    </row>
    <row r="270" spans="9:86" ht="24.75" thickBot="1" x14ac:dyDescent="0.3">
      <c r="I270" s="10"/>
      <c r="J270" s="10"/>
      <c r="K270" s="10"/>
      <c r="L270" s="10"/>
      <c r="M270" s="10"/>
      <c r="N270" s="10"/>
      <c r="O270" s="10"/>
      <c r="P270" s="10"/>
      <c r="Q270" s="10"/>
      <c r="R270" s="10"/>
      <c r="S270" s="10"/>
      <c r="T270" s="114"/>
      <c r="U270" s="114"/>
      <c r="V270" s="114"/>
      <c r="W270" s="10"/>
      <c r="X270" s="10"/>
      <c r="Y270" s="10"/>
      <c r="Z270" s="10"/>
      <c r="AA270" s="10"/>
      <c r="AB270" s="10"/>
      <c r="AC270" s="10"/>
      <c r="AD270" s="10"/>
      <c r="AE270" s="10"/>
      <c r="AF270" s="10"/>
      <c r="AG270" s="10"/>
      <c r="AH270" s="10"/>
      <c r="AI270" s="10"/>
      <c r="AJ270" s="10"/>
      <c r="AK270" s="10"/>
      <c r="AL270" s="10"/>
      <c r="AM270" s="10"/>
      <c r="AN270" s="10"/>
      <c r="AO270" s="10"/>
      <c r="AP270" s="10"/>
      <c r="AQ270" s="111" t="str">
        <f t="shared" si="68"/>
        <v/>
      </c>
      <c r="AR270" s="114" t="str">
        <f>IF(AQ270="","",(LOOKUP(SUM(N270:O270),الفرضيات!$R$2:$R$9, الفرضيات!$S$2:$S$9)))</f>
        <v/>
      </c>
      <c r="AS270" s="114" t="str">
        <f>IF(ISBLANK(L270),"",الفرضيات!$L$2)</f>
        <v/>
      </c>
      <c r="AT270" s="10"/>
      <c r="AU270" s="142"/>
      <c r="AV270" s="10"/>
      <c r="AW270" s="10"/>
      <c r="AX270" s="10"/>
      <c r="AY270" s="10"/>
      <c r="AZ270" s="10"/>
      <c r="BA270" s="10"/>
      <c r="BB270" s="10"/>
      <c r="BC270" s="10"/>
      <c r="BD270" s="10"/>
      <c r="BE270" s="10"/>
      <c r="BF270" s="144"/>
      <c r="BG270" s="158" t="str">
        <f>IF(ISBLANK(L270),"0",T270*(R270-AG270)/الفرضيات!$H$2*(1+AR270))</f>
        <v>0</v>
      </c>
      <c r="BH270" s="158" t="str">
        <f t="shared" si="69"/>
        <v>0</v>
      </c>
      <c r="BI270" s="158" t="str">
        <f t="shared" si="70"/>
        <v>0</v>
      </c>
      <c r="BJ270" s="158" t="str">
        <f t="shared" si="71"/>
        <v>0</v>
      </c>
      <c r="BK270" s="158" t="str">
        <f t="shared" si="72"/>
        <v>0</v>
      </c>
      <c r="BL270" s="158" t="str">
        <f t="shared" si="73"/>
        <v>0</v>
      </c>
      <c r="BM270" s="158" t="str" cm="1">
        <f t="array" ref="BM270">IF(ISBLANK(AW270),"0",_xlfn.CEILING.MATH(AX270/الفرضيات!$H$3*(1+MAX(_xlfn.CHOOSECOLS(_xlfn._xlws.FILTER($I$4:$AT$335,$K$4:$K$335=AW270),36)))))</f>
        <v>0</v>
      </c>
      <c r="BN270" s="158" t="str" cm="1">
        <f t="array" ref="BN270">IF(ISBLANK(AW270),"0",_xlfn.CEILING.MATH(AY270/الفرضيات!$H$4*(1+MAX(_xlfn.CHOOSECOLS(_xlfn._xlws.FILTER($I$4:$AT$335,$K$4:$K$335=AW270),36)))))</f>
        <v>0</v>
      </c>
      <c r="BO270" s="158" t="str">
        <f>IF(ISBLANK(L270),"0",IF(S270&lt;2,"0",(U270*(R270-AG270)/الفرضيات!$H$2*(1+AR270))))</f>
        <v>0</v>
      </c>
      <c r="BP270" s="158" t="str">
        <f t="shared" si="74"/>
        <v>0</v>
      </c>
      <c r="BQ270" s="158" t="str">
        <f t="shared" si="75"/>
        <v>0</v>
      </c>
      <c r="BR270" s="158" t="str">
        <f t="shared" si="76"/>
        <v>0</v>
      </c>
      <c r="BS270" s="158" t="str">
        <f t="shared" si="77"/>
        <v>0</v>
      </c>
      <c r="BT270" s="158" t="str">
        <f t="shared" si="78"/>
        <v>0</v>
      </c>
      <c r="BU270" s="158" t="str" cm="1">
        <f t="array" ref="BU270">IF(ISBLANK(AW270),"0",IF($AZ270&lt;2,"0",_xlfn.CEILING.MATH(AX270/الفرضيات!$H$3*(1+MAX(_xlfn.CHOOSECOLS(_xlfn._xlws.FILTER($I$4:$AT$335,$K$4:$K$335=AW270),36))))))</f>
        <v>0</v>
      </c>
      <c r="BV270" s="158" t="str" cm="1">
        <f t="array" ref="BV270">IF(ISBLANK(AW270),"0",IF($AZ270&lt;2,"0",_xlfn.CEILING.MATH(AY270/الفرضيات!$H$4*(1+MAX(_xlfn.CHOOSECOLS(_xlfn._xlws.FILTER($I$4:$AT$335,$K$4:$K$335=AW270),36))))))</f>
        <v>0</v>
      </c>
      <c r="BW270" s="158" t="str">
        <f>IF(ISBLANK(L270),"0",IF(S270&lt;3,"0",(V270*(R270-AG270)/الفرضيات!$H$2*(1+AR270))))</f>
        <v>0</v>
      </c>
      <c r="BX270" s="158" t="str">
        <f t="shared" si="79"/>
        <v>0</v>
      </c>
      <c r="BY270" s="158" t="str">
        <f t="shared" si="80"/>
        <v>0</v>
      </c>
      <c r="BZ270" s="158" t="str">
        <f t="shared" si="81"/>
        <v>0</v>
      </c>
      <c r="CA270" s="158" t="str">
        <f t="shared" si="82"/>
        <v>0</v>
      </c>
      <c r="CB270" s="158" t="str">
        <f t="shared" si="83"/>
        <v>0</v>
      </c>
      <c r="CC270" s="158" t="str" cm="1">
        <f t="array" ref="CC270">IF(ISBLANK(AW270),"0",IF($AZ270&lt;3,"0",_xlfn.CEILING.MATH(AX270/الفرضيات!$H$3*(1+MAX(_xlfn.CHOOSECOLS(_xlfn._xlws.FILTER($I$4:$AT$335,$K$4:$K$335=AW270),36))))))</f>
        <v>0</v>
      </c>
      <c r="CD270" s="158" t="str" cm="1">
        <f t="array" ref="CD270">IF(ISBLANK(AW270),"0",IF($AZ270&lt;3,"0",_xlfn.CEILING.MATH(AY270/الفرضيات!$H$4*(1+MAX(_xlfn.CHOOSECOLS(_xlfn._xlws.FILTER($I$4:$AT$335,$K$4:$K$335=AW270),36))))))</f>
        <v>0</v>
      </c>
      <c r="CE270" s="158">
        <f>IFERROR(MAX(0,((BG270+BO270+BW270)*(1+AS270+AR270)+(BH270+BI270+BJ270+BL270+BP270+BQ270+BR270+BT270+BX270+BY270+BZ270+CB270)*(1+AS270))*(1+ VLOOKUP(AQ270,الفرضيات!$N$1:$O$11,2,0))-AH270),0)</f>
        <v>0</v>
      </c>
      <c r="CF270" s="158">
        <f t="shared" si="84"/>
        <v>0</v>
      </c>
      <c r="CG270" s="158" cm="1">
        <f t="array" ref="CG270">IFERROR(MAX(0,MAX(BM270,BU270,CC270)*(1+VLOOKUP(MAX(_xlfn.CHOOSECOLS(_xlfn._xlws.FILTER($I$4:$AT$335,$K$4:$K$335=AW270),35)),الفرضيات!$N$2:$O$11,2,0))-BA270),0)</f>
        <v>0</v>
      </c>
      <c r="CH270" s="158" cm="1">
        <f t="array" ref="CH270">IFERROR(MAX(0,MAX(BN270,BV270,CD270)*(1+VLOOKUP(MAX(_xlfn.CHOOSECOLS(_xlfn._xlws.FILTER($I$4:$AT$335,$K$4:$K$335=AW270),35)),الفرضيات!$N$2:$O$11,2,0))-BB270),0)</f>
        <v>0</v>
      </c>
    </row>
    <row r="271" spans="9:86" ht="24.75" thickBot="1" x14ac:dyDescent="0.3">
      <c r="I271" s="10"/>
      <c r="J271" s="10"/>
      <c r="K271" s="10"/>
      <c r="L271" s="10"/>
      <c r="M271" s="10"/>
      <c r="N271" s="10"/>
      <c r="O271" s="10"/>
      <c r="P271" s="10"/>
      <c r="Q271" s="10"/>
      <c r="R271" s="10"/>
      <c r="S271" s="10"/>
      <c r="T271" s="114"/>
      <c r="U271" s="114"/>
      <c r="V271" s="114"/>
      <c r="W271" s="10"/>
      <c r="X271" s="10"/>
      <c r="Y271" s="10"/>
      <c r="Z271" s="10"/>
      <c r="AA271" s="10"/>
      <c r="AB271" s="10"/>
      <c r="AC271" s="10"/>
      <c r="AD271" s="10"/>
      <c r="AE271" s="10"/>
      <c r="AF271" s="10"/>
      <c r="AG271" s="10"/>
      <c r="AH271" s="10"/>
      <c r="AI271" s="10"/>
      <c r="AJ271" s="10"/>
      <c r="AK271" s="10"/>
      <c r="AL271" s="10"/>
      <c r="AM271" s="10"/>
      <c r="AN271" s="10"/>
      <c r="AO271" s="10"/>
      <c r="AP271" s="10"/>
      <c r="AQ271" s="111" t="str">
        <f t="shared" si="68"/>
        <v/>
      </c>
      <c r="AR271" s="114" t="str">
        <f>IF(AQ271="","",(LOOKUP(SUM(N271:O271),الفرضيات!$R$2:$R$9, الفرضيات!$S$2:$S$9)))</f>
        <v/>
      </c>
      <c r="AS271" s="114" t="str">
        <f>IF(ISBLANK(L271),"",الفرضيات!$L$2)</f>
        <v/>
      </c>
      <c r="AT271" s="10"/>
      <c r="AU271" s="142"/>
      <c r="AV271" s="10"/>
      <c r="AW271" s="10"/>
      <c r="AX271" s="10"/>
      <c r="AY271" s="10"/>
      <c r="AZ271" s="10"/>
      <c r="BA271" s="10"/>
      <c r="BB271" s="10"/>
      <c r="BC271" s="10"/>
      <c r="BD271" s="10"/>
      <c r="BE271" s="10"/>
      <c r="BF271" s="144"/>
      <c r="BG271" s="158" t="str">
        <f>IF(ISBLANK(L271),"0",T271*(R271-AG271)/الفرضيات!$H$2*(1+AR271))</f>
        <v>0</v>
      </c>
      <c r="BH271" s="158" t="str">
        <f t="shared" si="69"/>
        <v>0</v>
      </c>
      <c r="BI271" s="158" t="str">
        <f t="shared" si="70"/>
        <v>0</v>
      </c>
      <c r="BJ271" s="158" t="str">
        <f t="shared" si="71"/>
        <v>0</v>
      </c>
      <c r="BK271" s="158" t="str">
        <f t="shared" si="72"/>
        <v>0</v>
      </c>
      <c r="BL271" s="158" t="str">
        <f t="shared" si="73"/>
        <v>0</v>
      </c>
      <c r="BM271" s="158" t="str" cm="1">
        <f t="array" ref="BM271">IF(ISBLANK(AW271),"0",_xlfn.CEILING.MATH(AX271/الفرضيات!$H$3*(1+MAX(_xlfn.CHOOSECOLS(_xlfn._xlws.FILTER($I$4:$AT$335,$K$4:$K$335=AW271),36)))))</f>
        <v>0</v>
      </c>
      <c r="BN271" s="158" t="str" cm="1">
        <f t="array" ref="BN271">IF(ISBLANK(AW271),"0",_xlfn.CEILING.MATH(AY271/الفرضيات!$H$4*(1+MAX(_xlfn.CHOOSECOLS(_xlfn._xlws.FILTER($I$4:$AT$335,$K$4:$K$335=AW271),36)))))</f>
        <v>0</v>
      </c>
      <c r="BO271" s="158" t="str">
        <f>IF(ISBLANK(L271),"0",IF(S271&lt;2,"0",(U271*(R271-AG271)/الفرضيات!$H$2*(1+AR271))))</f>
        <v>0</v>
      </c>
      <c r="BP271" s="158" t="str">
        <f t="shared" si="74"/>
        <v>0</v>
      </c>
      <c r="BQ271" s="158" t="str">
        <f t="shared" si="75"/>
        <v>0</v>
      </c>
      <c r="BR271" s="158" t="str">
        <f t="shared" si="76"/>
        <v>0</v>
      </c>
      <c r="BS271" s="158" t="str">
        <f t="shared" si="77"/>
        <v>0</v>
      </c>
      <c r="BT271" s="158" t="str">
        <f t="shared" si="78"/>
        <v>0</v>
      </c>
      <c r="BU271" s="158" t="str" cm="1">
        <f t="array" ref="BU271">IF(ISBLANK(AW271),"0",IF($AZ271&lt;2,"0",_xlfn.CEILING.MATH(AX271/الفرضيات!$H$3*(1+MAX(_xlfn.CHOOSECOLS(_xlfn._xlws.FILTER($I$4:$AT$335,$K$4:$K$335=AW271),36))))))</f>
        <v>0</v>
      </c>
      <c r="BV271" s="158" t="str" cm="1">
        <f t="array" ref="BV271">IF(ISBLANK(AW271),"0",IF($AZ271&lt;2,"0",_xlfn.CEILING.MATH(AY271/الفرضيات!$H$4*(1+MAX(_xlfn.CHOOSECOLS(_xlfn._xlws.FILTER($I$4:$AT$335,$K$4:$K$335=AW271),36))))))</f>
        <v>0</v>
      </c>
      <c r="BW271" s="158" t="str">
        <f>IF(ISBLANK(L271),"0",IF(S271&lt;3,"0",(V271*(R271-AG271)/الفرضيات!$H$2*(1+AR271))))</f>
        <v>0</v>
      </c>
      <c r="BX271" s="158" t="str">
        <f t="shared" si="79"/>
        <v>0</v>
      </c>
      <c r="BY271" s="158" t="str">
        <f t="shared" si="80"/>
        <v>0</v>
      </c>
      <c r="BZ271" s="158" t="str">
        <f t="shared" si="81"/>
        <v>0</v>
      </c>
      <c r="CA271" s="158" t="str">
        <f t="shared" si="82"/>
        <v>0</v>
      </c>
      <c r="CB271" s="158" t="str">
        <f t="shared" si="83"/>
        <v>0</v>
      </c>
      <c r="CC271" s="158" t="str" cm="1">
        <f t="array" ref="CC271">IF(ISBLANK(AW271),"0",IF($AZ271&lt;3,"0",_xlfn.CEILING.MATH(AX271/الفرضيات!$H$3*(1+MAX(_xlfn.CHOOSECOLS(_xlfn._xlws.FILTER($I$4:$AT$335,$K$4:$K$335=AW271),36))))))</f>
        <v>0</v>
      </c>
      <c r="CD271" s="158" t="str" cm="1">
        <f t="array" ref="CD271">IF(ISBLANK(AW271),"0",IF($AZ271&lt;3,"0",_xlfn.CEILING.MATH(AY271/الفرضيات!$H$4*(1+MAX(_xlfn.CHOOSECOLS(_xlfn._xlws.FILTER($I$4:$AT$335,$K$4:$K$335=AW271),36))))))</f>
        <v>0</v>
      </c>
      <c r="CE271" s="158">
        <f>IFERROR(MAX(0,((BG271+BO271+BW271)*(1+AS271+AR271)+(BH271+BI271+BJ271+BL271+BP271+BQ271+BR271+BT271+BX271+BY271+BZ271+CB271)*(1+AS271))*(1+ VLOOKUP(AQ271,الفرضيات!$N$1:$O$11,2,0))-AH271),0)</f>
        <v>0</v>
      </c>
      <c r="CF271" s="158">
        <f t="shared" si="84"/>
        <v>0</v>
      </c>
      <c r="CG271" s="158" cm="1">
        <f t="array" ref="CG271">IFERROR(MAX(0,MAX(BM271,BU271,CC271)*(1+VLOOKUP(MAX(_xlfn.CHOOSECOLS(_xlfn._xlws.FILTER($I$4:$AT$335,$K$4:$K$335=AW271),35)),الفرضيات!$N$2:$O$11,2,0))-BA271),0)</f>
        <v>0</v>
      </c>
      <c r="CH271" s="158" cm="1">
        <f t="array" ref="CH271">IFERROR(MAX(0,MAX(BN271,BV271,CD271)*(1+VLOOKUP(MAX(_xlfn.CHOOSECOLS(_xlfn._xlws.FILTER($I$4:$AT$335,$K$4:$K$335=AW271),35)),الفرضيات!$N$2:$O$11,2,0))-BB271),0)</f>
        <v>0</v>
      </c>
    </row>
    <row r="272" spans="9:86" ht="24.75" thickBot="1" x14ac:dyDescent="0.3">
      <c r="I272" s="10"/>
      <c r="J272" s="10"/>
      <c r="K272" s="10"/>
      <c r="L272" s="10"/>
      <c r="M272" s="10"/>
      <c r="N272" s="10"/>
      <c r="O272" s="10"/>
      <c r="P272" s="10"/>
      <c r="Q272" s="10"/>
      <c r="R272" s="10"/>
      <c r="S272" s="10"/>
      <c r="T272" s="114"/>
      <c r="U272" s="114"/>
      <c r="V272" s="114"/>
      <c r="W272" s="10"/>
      <c r="X272" s="10"/>
      <c r="Y272" s="10"/>
      <c r="Z272" s="10"/>
      <c r="AA272" s="10"/>
      <c r="AB272" s="10"/>
      <c r="AC272" s="10"/>
      <c r="AD272" s="10"/>
      <c r="AE272" s="10"/>
      <c r="AF272" s="10"/>
      <c r="AG272" s="10"/>
      <c r="AH272" s="10"/>
      <c r="AI272" s="10"/>
      <c r="AJ272" s="10"/>
      <c r="AK272" s="10"/>
      <c r="AL272" s="10"/>
      <c r="AM272" s="10"/>
      <c r="AN272" s="10"/>
      <c r="AO272" s="10"/>
      <c r="AP272" s="10"/>
      <c r="AQ272" s="111" t="str">
        <f t="shared" si="68"/>
        <v/>
      </c>
      <c r="AR272" s="114" t="str">
        <f>IF(AQ272="","",(LOOKUP(SUM(N272:O272),الفرضيات!$R$2:$R$9, الفرضيات!$S$2:$S$9)))</f>
        <v/>
      </c>
      <c r="AS272" s="114" t="str">
        <f>IF(ISBLANK(L272),"",الفرضيات!$L$2)</f>
        <v/>
      </c>
      <c r="AT272" s="10"/>
      <c r="AU272" s="142"/>
      <c r="AV272" s="10"/>
      <c r="AW272" s="10"/>
      <c r="AX272" s="10"/>
      <c r="AY272" s="10"/>
      <c r="AZ272" s="10"/>
      <c r="BA272" s="10"/>
      <c r="BB272" s="10"/>
      <c r="BC272" s="10"/>
      <c r="BD272" s="10"/>
      <c r="BE272" s="10"/>
      <c r="BF272" s="144"/>
      <c r="BG272" s="158" t="str">
        <f>IF(ISBLANK(L272),"0",T272*(R272-AG272)/الفرضيات!$H$2*(1+AR272))</f>
        <v>0</v>
      </c>
      <c r="BH272" s="158" t="str">
        <f t="shared" si="69"/>
        <v>0</v>
      </c>
      <c r="BI272" s="158" t="str">
        <f t="shared" si="70"/>
        <v>0</v>
      </c>
      <c r="BJ272" s="158" t="str">
        <f t="shared" si="71"/>
        <v>0</v>
      </c>
      <c r="BK272" s="158" t="str">
        <f t="shared" si="72"/>
        <v>0</v>
      </c>
      <c r="BL272" s="158" t="str">
        <f t="shared" si="73"/>
        <v>0</v>
      </c>
      <c r="BM272" s="158" t="str" cm="1">
        <f t="array" ref="BM272">IF(ISBLANK(AW272),"0",_xlfn.CEILING.MATH(AX272/الفرضيات!$H$3*(1+MAX(_xlfn.CHOOSECOLS(_xlfn._xlws.FILTER($I$4:$AT$335,$K$4:$K$335=AW272),36)))))</f>
        <v>0</v>
      </c>
      <c r="BN272" s="158" t="str" cm="1">
        <f t="array" ref="BN272">IF(ISBLANK(AW272),"0",_xlfn.CEILING.MATH(AY272/الفرضيات!$H$4*(1+MAX(_xlfn.CHOOSECOLS(_xlfn._xlws.FILTER($I$4:$AT$335,$K$4:$K$335=AW272),36)))))</f>
        <v>0</v>
      </c>
      <c r="BO272" s="158" t="str">
        <f>IF(ISBLANK(L272),"0",IF(S272&lt;2,"0",(U272*(R272-AG272)/الفرضيات!$H$2*(1+AR272))))</f>
        <v>0</v>
      </c>
      <c r="BP272" s="158" t="str">
        <f t="shared" si="74"/>
        <v>0</v>
      </c>
      <c r="BQ272" s="158" t="str">
        <f t="shared" si="75"/>
        <v>0</v>
      </c>
      <c r="BR272" s="158" t="str">
        <f t="shared" si="76"/>
        <v>0</v>
      </c>
      <c r="BS272" s="158" t="str">
        <f t="shared" si="77"/>
        <v>0</v>
      </c>
      <c r="BT272" s="158" t="str">
        <f t="shared" si="78"/>
        <v>0</v>
      </c>
      <c r="BU272" s="158" t="str" cm="1">
        <f t="array" ref="BU272">IF(ISBLANK(AW272),"0",IF($AZ272&lt;2,"0",_xlfn.CEILING.MATH(AX272/الفرضيات!$H$3*(1+MAX(_xlfn.CHOOSECOLS(_xlfn._xlws.FILTER($I$4:$AT$335,$K$4:$K$335=AW272),36))))))</f>
        <v>0</v>
      </c>
      <c r="BV272" s="158" t="str" cm="1">
        <f t="array" ref="BV272">IF(ISBLANK(AW272),"0",IF($AZ272&lt;2,"0",_xlfn.CEILING.MATH(AY272/الفرضيات!$H$4*(1+MAX(_xlfn.CHOOSECOLS(_xlfn._xlws.FILTER($I$4:$AT$335,$K$4:$K$335=AW272),36))))))</f>
        <v>0</v>
      </c>
      <c r="BW272" s="158" t="str">
        <f>IF(ISBLANK(L272),"0",IF(S272&lt;3,"0",(V272*(R272-AG272)/الفرضيات!$H$2*(1+AR272))))</f>
        <v>0</v>
      </c>
      <c r="BX272" s="158" t="str">
        <f t="shared" si="79"/>
        <v>0</v>
      </c>
      <c r="BY272" s="158" t="str">
        <f t="shared" si="80"/>
        <v>0</v>
      </c>
      <c r="BZ272" s="158" t="str">
        <f t="shared" si="81"/>
        <v>0</v>
      </c>
      <c r="CA272" s="158" t="str">
        <f t="shared" si="82"/>
        <v>0</v>
      </c>
      <c r="CB272" s="158" t="str">
        <f t="shared" si="83"/>
        <v>0</v>
      </c>
      <c r="CC272" s="158" t="str" cm="1">
        <f t="array" ref="CC272">IF(ISBLANK(AW272),"0",IF($AZ272&lt;3,"0",_xlfn.CEILING.MATH(AX272/الفرضيات!$H$3*(1+MAX(_xlfn.CHOOSECOLS(_xlfn._xlws.FILTER($I$4:$AT$335,$K$4:$K$335=AW272),36))))))</f>
        <v>0</v>
      </c>
      <c r="CD272" s="158" t="str" cm="1">
        <f t="array" ref="CD272">IF(ISBLANK(AW272),"0",IF($AZ272&lt;3,"0",_xlfn.CEILING.MATH(AY272/الفرضيات!$H$4*(1+MAX(_xlfn.CHOOSECOLS(_xlfn._xlws.FILTER($I$4:$AT$335,$K$4:$K$335=AW272),36))))))</f>
        <v>0</v>
      </c>
      <c r="CE272" s="158">
        <f>IFERROR(MAX(0,((BG272+BO272+BW272)*(1+AS272+AR272)+(BH272+BI272+BJ272+BL272+BP272+BQ272+BR272+BT272+BX272+BY272+BZ272+CB272)*(1+AS272))*(1+ VLOOKUP(AQ272,الفرضيات!$N$1:$O$11,2,0))-AH272),0)</f>
        <v>0</v>
      </c>
      <c r="CF272" s="158">
        <f t="shared" si="84"/>
        <v>0</v>
      </c>
      <c r="CG272" s="158" cm="1">
        <f t="array" ref="CG272">IFERROR(MAX(0,MAX(BM272,BU272,CC272)*(1+VLOOKUP(MAX(_xlfn.CHOOSECOLS(_xlfn._xlws.FILTER($I$4:$AT$335,$K$4:$K$335=AW272),35)),الفرضيات!$N$2:$O$11,2,0))-BA272),0)</f>
        <v>0</v>
      </c>
      <c r="CH272" s="158" cm="1">
        <f t="array" ref="CH272">IFERROR(MAX(0,MAX(BN272,BV272,CD272)*(1+VLOOKUP(MAX(_xlfn.CHOOSECOLS(_xlfn._xlws.FILTER($I$4:$AT$335,$K$4:$K$335=AW272),35)),الفرضيات!$N$2:$O$11,2,0))-BB272),0)</f>
        <v>0</v>
      </c>
    </row>
    <row r="273" spans="9:86" ht="24.75" thickBot="1" x14ac:dyDescent="0.3">
      <c r="I273" s="10"/>
      <c r="J273" s="10"/>
      <c r="K273" s="10"/>
      <c r="L273" s="10"/>
      <c r="M273" s="10"/>
      <c r="N273" s="10"/>
      <c r="O273" s="10"/>
      <c r="P273" s="10"/>
      <c r="Q273" s="10"/>
      <c r="R273" s="10"/>
      <c r="S273" s="10"/>
      <c r="T273" s="114"/>
      <c r="U273" s="114"/>
      <c r="V273" s="114"/>
      <c r="W273" s="10"/>
      <c r="X273" s="10"/>
      <c r="Y273" s="10"/>
      <c r="Z273" s="10"/>
      <c r="AA273" s="10"/>
      <c r="AB273" s="10"/>
      <c r="AC273" s="10"/>
      <c r="AD273" s="10"/>
      <c r="AE273" s="10"/>
      <c r="AF273" s="10"/>
      <c r="AG273" s="10"/>
      <c r="AH273" s="10"/>
      <c r="AI273" s="10"/>
      <c r="AJ273" s="10"/>
      <c r="AK273" s="10"/>
      <c r="AL273" s="10"/>
      <c r="AM273" s="10"/>
      <c r="AN273" s="10"/>
      <c r="AO273" s="10"/>
      <c r="AP273" s="10"/>
      <c r="AQ273" s="111" t="str">
        <f t="shared" si="68"/>
        <v/>
      </c>
      <c r="AR273" s="114" t="str">
        <f>IF(AQ273="","",(LOOKUP(SUM(N273:O273),الفرضيات!$R$2:$R$9, الفرضيات!$S$2:$S$9)))</f>
        <v/>
      </c>
      <c r="AS273" s="114" t="str">
        <f>IF(ISBLANK(L273),"",الفرضيات!$L$2)</f>
        <v/>
      </c>
      <c r="AT273" s="10"/>
      <c r="AU273" s="142"/>
      <c r="AV273" s="10"/>
      <c r="AW273" s="10"/>
      <c r="AX273" s="10"/>
      <c r="AY273" s="10"/>
      <c r="AZ273" s="10"/>
      <c r="BA273" s="10"/>
      <c r="BB273" s="10"/>
      <c r="BC273" s="10"/>
      <c r="BD273" s="10"/>
      <c r="BE273" s="10"/>
      <c r="BF273" s="144"/>
      <c r="BG273" s="158" t="str">
        <f>IF(ISBLANK(L273),"0",T273*(R273-AG273)/الفرضيات!$H$2*(1+AR273))</f>
        <v>0</v>
      </c>
      <c r="BH273" s="158" t="str">
        <f t="shared" si="69"/>
        <v>0</v>
      </c>
      <c r="BI273" s="158" t="str">
        <f t="shared" si="70"/>
        <v>0</v>
      </c>
      <c r="BJ273" s="158" t="str">
        <f t="shared" si="71"/>
        <v>0</v>
      </c>
      <c r="BK273" s="158" t="str">
        <f t="shared" si="72"/>
        <v>0</v>
      </c>
      <c r="BL273" s="158" t="str">
        <f t="shared" si="73"/>
        <v>0</v>
      </c>
      <c r="BM273" s="158" t="str" cm="1">
        <f t="array" ref="BM273">IF(ISBLANK(AW273),"0",_xlfn.CEILING.MATH(AX273/الفرضيات!$H$3*(1+MAX(_xlfn.CHOOSECOLS(_xlfn._xlws.FILTER($I$4:$AT$335,$K$4:$K$335=AW273),36)))))</f>
        <v>0</v>
      </c>
      <c r="BN273" s="158" t="str" cm="1">
        <f t="array" ref="BN273">IF(ISBLANK(AW273),"0",_xlfn.CEILING.MATH(AY273/الفرضيات!$H$4*(1+MAX(_xlfn.CHOOSECOLS(_xlfn._xlws.FILTER($I$4:$AT$335,$K$4:$K$335=AW273),36)))))</f>
        <v>0</v>
      </c>
      <c r="BO273" s="158" t="str">
        <f>IF(ISBLANK(L273),"0",IF(S273&lt;2,"0",(U273*(R273-AG273)/الفرضيات!$H$2*(1+AR273))))</f>
        <v>0</v>
      </c>
      <c r="BP273" s="158" t="str">
        <f t="shared" si="74"/>
        <v>0</v>
      </c>
      <c r="BQ273" s="158" t="str">
        <f t="shared" si="75"/>
        <v>0</v>
      </c>
      <c r="BR273" s="158" t="str">
        <f t="shared" si="76"/>
        <v>0</v>
      </c>
      <c r="BS273" s="158" t="str">
        <f t="shared" si="77"/>
        <v>0</v>
      </c>
      <c r="BT273" s="158" t="str">
        <f t="shared" si="78"/>
        <v>0</v>
      </c>
      <c r="BU273" s="158" t="str" cm="1">
        <f t="array" ref="BU273">IF(ISBLANK(AW273),"0",IF($AZ273&lt;2,"0",_xlfn.CEILING.MATH(AX273/الفرضيات!$H$3*(1+MAX(_xlfn.CHOOSECOLS(_xlfn._xlws.FILTER($I$4:$AT$335,$K$4:$K$335=AW273),36))))))</f>
        <v>0</v>
      </c>
      <c r="BV273" s="158" t="str" cm="1">
        <f t="array" ref="BV273">IF(ISBLANK(AW273),"0",IF($AZ273&lt;2,"0",_xlfn.CEILING.MATH(AY273/الفرضيات!$H$4*(1+MAX(_xlfn.CHOOSECOLS(_xlfn._xlws.FILTER($I$4:$AT$335,$K$4:$K$335=AW273),36))))))</f>
        <v>0</v>
      </c>
      <c r="BW273" s="158" t="str">
        <f>IF(ISBLANK(L273),"0",IF(S273&lt;3,"0",(V273*(R273-AG273)/الفرضيات!$H$2*(1+AR273))))</f>
        <v>0</v>
      </c>
      <c r="BX273" s="158" t="str">
        <f t="shared" si="79"/>
        <v>0</v>
      </c>
      <c r="BY273" s="158" t="str">
        <f t="shared" si="80"/>
        <v>0</v>
      </c>
      <c r="BZ273" s="158" t="str">
        <f t="shared" si="81"/>
        <v>0</v>
      </c>
      <c r="CA273" s="158" t="str">
        <f t="shared" si="82"/>
        <v>0</v>
      </c>
      <c r="CB273" s="158" t="str">
        <f t="shared" si="83"/>
        <v>0</v>
      </c>
      <c r="CC273" s="158" t="str" cm="1">
        <f t="array" ref="CC273">IF(ISBLANK(AW273),"0",IF($AZ273&lt;3,"0",_xlfn.CEILING.MATH(AX273/الفرضيات!$H$3*(1+MAX(_xlfn.CHOOSECOLS(_xlfn._xlws.FILTER($I$4:$AT$335,$K$4:$K$335=AW273),36))))))</f>
        <v>0</v>
      </c>
      <c r="CD273" s="158" t="str" cm="1">
        <f t="array" ref="CD273">IF(ISBLANK(AW273),"0",IF($AZ273&lt;3,"0",_xlfn.CEILING.MATH(AY273/الفرضيات!$H$4*(1+MAX(_xlfn.CHOOSECOLS(_xlfn._xlws.FILTER($I$4:$AT$335,$K$4:$K$335=AW273),36))))))</f>
        <v>0</v>
      </c>
      <c r="CE273" s="158">
        <f>IFERROR(MAX(0,((BG273+BO273+BW273)*(1+AS273+AR273)+(BH273+BI273+BJ273+BL273+BP273+BQ273+BR273+BT273+BX273+BY273+BZ273+CB273)*(1+AS273))*(1+ VLOOKUP(AQ273,الفرضيات!$N$1:$O$11,2,0))-AH273),0)</f>
        <v>0</v>
      </c>
      <c r="CF273" s="158">
        <f t="shared" si="84"/>
        <v>0</v>
      </c>
      <c r="CG273" s="158" cm="1">
        <f t="array" ref="CG273">IFERROR(MAX(0,MAX(BM273,BU273,CC273)*(1+VLOOKUP(MAX(_xlfn.CHOOSECOLS(_xlfn._xlws.FILTER($I$4:$AT$335,$K$4:$K$335=AW273),35)),الفرضيات!$N$2:$O$11,2,0))-BA273),0)</f>
        <v>0</v>
      </c>
      <c r="CH273" s="158" cm="1">
        <f t="array" ref="CH273">IFERROR(MAX(0,MAX(BN273,BV273,CD273)*(1+VLOOKUP(MAX(_xlfn.CHOOSECOLS(_xlfn._xlws.FILTER($I$4:$AT$335,$K$4:$K$335=AW273),35)),الفرضيات!$N$2:$O$11,2,0))-BB273),0)</f>
        <v>0</v>
      </c>
    </row>
    <row r="274" spans="9:86" ht="24.75" thickBot="1" x14ac:dyDescent="0.3">
      <c r="I274" s="10"/>
      <c r="J274" s="10"/>
      <c r="K274" s="10"/>
      <c r="L274" s="10"/>
      <c r="M274" s="10"/>
      <c r="N274" s="10"/>
      <c r="O274" s="10"/>
      <c r="P274" s="10"/>
      <c r="Q274" s="10"/>
      <c r="R274" s="10"/>
      <c r="S274" s="10"/>
      <c r="T274" s="114"/>
      <c r="U274" s="114"/>
      <c r="V274" s="114"/>
      <c r="W274" s="10"/>
      <c r="X274" s="10"/>
      <c r="Y274" s="10"/>
      <c r="Z274" s="10"/>
      <c r="AA274" s="10"/>
      <c r="AB274" s="10"/>
      <c r="AC274" s="10"/>
      <c r="AD274" s="10"/>
      <c r="AE274" s="10"/>
      <c r="AF274" s="10"/>
      <c r="AG274" s="10"/>
      <c r="AH274" s="10"/>
      <c r="AI274" s="10"/>
      <c r="AJ274" s="10"/>
      <c r="AK274" s="10"/>
      <c r="AL274" s="10"/>
      <c r="AM274" s="10"/>
      <c r="AN274" s="10"/>
      <c r="AO274" s="10"/>
      <c r="AP274" s="10"/>
      <c r="AQ274" s="111" t="str">
        <f t="shared" si="68"/>
        <v/>
      </c>
      <c r="AR274" s="114" t="str">
        <f>IF(AQ274="","",(LOOKUP(SUM(N274:O274),الفرضيات!$R$2:$R$9, الفرضيات!$S$2:$S$9)))</f>
        <v/>
      </c>
      <c r="AS274" s="114" t="str">
        <f>IF(ISBLANK(L274),"",الفرضيات!$L$2)</f>
        <v/>
      </c>
      <c r="AT274" s="10"/>
      <c r="AU274" s="142"/>
      <c r="AV274" s="10"/>
      <c r="AW274" s="10"/>
      <c r="AX274" s="10"/>
      <c r="AY274" s="10"/>
      <c r="AZ274" s="10"/>
      <c r="BA274" s="10"/>
      <c r="BB274" s="10"/>
      <c r="BC274" s="10"/>
      <c r="BD274" s="10"/>
      <c r="BE274" s="10"/>
      <c r="BF274" s="144"/>
      <c r="BG274" s="158" t="str">
        <f>IF(ISBLANK(L274),"0",T274*(R274-AG274)/الفرضيات!$H$2*(1+AR274))</f>
        <v>0</v>
      </c>
      <c r="BH274" s="158" t="str">
        <f t="shared" si="69"/>
        <v>0</v>
      </c>
      <c r="BI274" s="158" t="str">
        <f t="shared" si="70"/>
        <v>0</v>
      </c>
      <c r="BJ274" s="158" t="str">
        <f t="shared" si="71"/>
        <v>0</v>
      </c>
      <c r="BK274" s="158" t="str">
        <f t="shared" si="72"/>
        <v>0</v>
      </c>
      <c r="BL274" s="158" t="str">
        <f t="shared" si="73"/>
        <v>0</v>
      </c>
      <c r="BM274" s="158" t="str" cm="1">
        <f t="array" ref="BM274">IF(ISBLANK(AW274),"0",_xlfn.CEILING.MATH(AX274/الفرضيات!$H$3*(1+MAX(_xlfn.CHOOSECOLS(_xlfn._xlws.FILTER($I$4:$AT$335,$K$4:$K$335=AW274),36)))))</f>
        <v>0</v>
      </c>
      <c r="BN274" s="158" t="str" cm="1">
        <f t="array" ref="BN274">IF(ISBLANK(AW274),"0",_xlfn.CEILING.MATH(AY274/الفرضيات!$H$4*(1+MAX(_xlfn.CHOOSECOLS(_xlfn._xlws.FILTER($I$4:$AT$335,$K$4:$K$335=AW274),36)))))</f>
        <v>0</v>
      </c>
      <c r="BO274" s="158" t="str">
        <f>IF(ISBLANK(L274),"0",IF(S274&lt;2,"0",(U274*(R274-AG274)/الفرضيات!$H$2*(1+AR274))))</f>
        <v>0</v>
      </c>
      <c r="BP274" s="158" t="str">
        <f t="shared" si="74"/>
        <v>0</v>
      </c>
      <c r="BQ274" s="158" t="str">
        <f t="shared" si="75"/>
        <v>0</v>
      </c>
      <c r="BR274" s="158" t="str">
        <f t="shared" si="76"/>
        <v>0</v>
      </c>
      <c r="BS274" s="158" t="str">
        <f t="shared" si="77"/>
        <v>0</v>
      </c>
      <c r="BT274" s="158" t="str">
        <f t="shared" si="78"/>
        <v>0</v>
      </c>
      <c r="BU274" s="158" t="str" cm="1">
        <f t="array" ref="BU274">IF(ISBLANK(AW274),"0",IF($AZ274&lt;2,"0",_xlfn.CEILING.MATH(AX274/الفرضيات!$H$3*(1+MAX(_xlfn.CHOOSECOLS(_xlfn._xlws.FILTER($I$4:$AT$335,$K$4:$K$335=AW274),36))))))</f>
        <v>0</v>
      </c>
      <c r="BV274" s="158" t="str" cm="1">
        <f t="array" ref="BV274">IF(ISBLANK(AW274),"0",IF($AZ274&lt;2,"0",_xlfn.CEILING.MATH(AY274/الفرضيات!$H$4*(1+MAX(_xlfn.CHOOSECOLS(_xlfn._xlws.FILTER($I$4:$AT$335,$K$4:$K$335=AW274),36))))))</f>
        <v>0</v>
      </c>
      <c r="BW274" s="158" t="str">
        <f>IF(ISBLANK(L274),"0",IF(S274&lt;3,"0",(V274*(R274-AG274)/الفرضيات!$H$2*(1+AR274))))</f>
        <v>0</v>
      </c>
      <c r="BX274" s="158" t="str">
        <f t="shared" si="79"/>
        <v>0</v>
      </c>
      <c r="BY274" s="158" t="str">
        <f t="shared" si="80"/>
        <v>0</v>
      </c>
      <c r="BZ274" s="158" t="str">
        <f t="shared" si="81"/>
        <v>0</v>
      </c>
      <c r="CA274" s="158" t="str">
        <f t="shared" si="82"/>
        <v>0</v>
      </c>
      <c r="CB274" s="158" t="str">
        <f t="shared" si="83"/>
        <v>0</v>
      </c>
      <c r="CC274" s="158" t="str" cm="1">
        <f t="array" ref="CC274">IF(ISBLANK(AW274),"0",IF($AZ274&lt;3,"0",_xlfn.CEILING.MATH(AX274/الفرضيات!$H$3*(1+MAX(_xlfn.CHOOSECOLS(_xlfn._xlws.FILTER($I$4:$AT$335,$K$4:$K$335=AW274),36))))))</f>
        <v>0</v>
      </c>
      <c r="CD274" s="158" t="str" cm="1">
        <f t="array" ref="CD274">IF(ISBLANK(AW274),"0",IF($AZ274&lt;3,"0",_xlfn.CEILING.MATH(AY274/الفرضيات!$H$4*(1+MAX(_xlfn.CHOOSECOLS(_xlfn._xlws.FILTER($I$4:$AT$335,$K$4:$K$335=AW274),36))))))</f>
        <v>0</v>
      </c>
      <c r="CE274" s="158">
        <f>IFERROR(MAX(0,((BG274+BO274+BW274)*(1+AS274+AR274)+(BH274+BI274+BJ274+BL274+BP274+BQ274+BR274+BT274+BX274+BY274+BZ274+CB274)*(1+AS274))*(1+ VLOOKUP(AQ274,الفرضيات!$N$1:$O$11,2,0))-AH274),0)</f>
        <v>0</v>
      </c>
      <c r="CF274" s="158">
        <f t="shared" si="84"/>
        <v>0</v>
      </c>
      <c r="CG274" s="158" cm="1">
        <f t="array" ref="CG274">IFERROR(MAX(0,MAX(BM274,BU274,CC274)*(1+VLOOKUP(MAX(_xlfn.CHOOSECOLS(_xlfn._xlws.FILTER($I$4:$AT$335,$K$4:$K$335=AW274),35)),الفرضيات!$N$2:$O$11,2,0))-BA274),0)</f>
        <v>0</v>
      </c>
      <c r="CH274" s="158" cm="1">
        <f t="array" ref="CH274">IFERROR(MAX(0,MAX(BN274,BV274,CD274)*(1+VLOOKUP(MAX(_xlfn.CHOOSECOLS(_xlfn._xlws.FILTER($I$4:$AT$335,$K$4:$K$335=AW274),35)),الفرضيات!$N$2:$O$11,2,0))-BB274),0)</f>
        <v>0</v>
      </c>
    </row>
    <row r="275" spans="9:86" ht="24.75" thickBot="1" x14ac:dyDescent="0.3">
      <c r="I275" s="10"/>
      <c r="J275" s="10"/>
      <c r="K275" s="10"/>
      <c r="L275" s="10"/>
      <c r="M275" s="10"/>
      <c r="N275" s="10"/>
      <c r="O275" s="10"/>
      <c r="P275" s="10"/>
      <c r="Q275" s="10"/>
      <c r="R275" s="10"/>
      <c r="S275" s="10"/>
      <c r="T275" s="114"/>
      <c r="U275" s="114"/>
      <c r="V275" s="114"/>
      <c r="W275" s="10"/>
      <c r="X275" s="10"/>
      <c r="Y275" s="10"/>
      <c r="Z275" s="10"/>
      <c r="AA275" s="10"/>
      <c r="AB275" s="10"/>
      <c r="AC275" s="10"/>
      <c r="AD275" s="10"/>
      <c r="AE275" s="10"/>
      <c r="AF275" s="10"/>
      <c r="AG275" s="10"/>
      <c r="AH275" s="10"/>
      <c r="AI275" s="10"/>
      <c r="AJ275" s="10"/>
      <c r="AK275" s="10"/>
      <c r="AL275" s="10"/>
      <c r="AM275" s="10"/>
      <c r="AN275" s="10"/>
      <c r="AO275" s="10"/>
      <c r="AP275" s="10"/>
      <c r="AQ275" s="111" t="str">
        <f t="shared" si="68"/>
        <v/>
      </c>
      <c r="AR275" s="114" t="str">
        <f>IF(AQ275="","",(LOOKUP(SUM(N275:O275),الفرضيات!$R$2:$R$9, الفرضيات!$S$2:$S$9)))</f>
        <v/>
      </c>
      <c r="AS275" s="114" t="str">
        <f>IF(ISBLANK(L275),"",الفرضيات!$L$2)</f>
        <v/>
      </c>
      <c r="AT275" s="10"/>
      <c r="AU275" s="142"/>
      <c r="AV275" s="10"/>
      <c r="AW275" s="10"/>
      <c r="AX275" s="10"/>
      <c r="AY275" s="10"/>
      <c r="AZ275" s="10"/>
      <c r="BA275" s="10"/>
      <c r="BB275" s="10"/>
      <c r="BC275" s="10"/>
      <c r="BD275" s="10"/>
      <c r="BE275" s="10"/>
      <c r="BF275" s="144"/>
      <c r="BG275" s="158" t="str">
        <f>IF(ISBLANK(L275),"0",T275*(R275-AG275)/الفرضيات!$H$2*(1+AR275))</f>
        <v>0</v>
      </c>
      <c r="BH275" s="158" t="str">
        <f t="shared" si="69"/>
        <v>0</v>
      </c>
      <c r="BI275" s="158" t="str">
        <f t="shared" si="70"/>
        <v>0</v>
      </c>
      <c r="BJ275" s="158" t="str">
        <f t="shared" si="71"/>
        <v>0</v>
      </c>
      <c r="BK275" s="158" t="str">
        <f t="shared" si="72"/>
        <v>0</v>
      </c>
      <c r="BL275" s="158" t="str">
        <f t="shared" si="73"/>
        <v>0</v>
      </c>
      <c r="BM275" s="158" t="str" cm="1">
        <f t="array" ref="BM275">IF(ISBLANK(AW275),"0",_xlfn.CEILING.MATH(AX275/الفرضيات!$H$3*(1+MAX(_xlfn.CHOOSECOLS(_xlfn._xlws.FILTER($I$4:$AT$335,$K$4:$K$335=AW275),36)))))</f>
        <v>0</v>
      </c>
      <c r="BN275" s="158" t="str" cm="1">
        <f t="array" ref="BN275">IF(ISBLANK(AW275),"0",_xlfn.CEILING.MATH(AY275/الفرضيات!$H$4*(1+MAX(_xlfn.CHOOSECOLS(_xlfn._xlws.FILTER($I$4:$AT$335,$K$4:$K$335=AW275),36)))))</f>
        <v>0</v>
      </c>
      <c r="BO275" s="158" t="str">
        <f>IF(ISBLANK(L275),"0",IF(S275&lt;2,"0",(U275*(R275-AG275)/الفرضيات!$H$2*(1+AR275))))</f>
        <v>0</v>
      </c>
      <c r="BP275" s="158" t="str">
        <f t="shared" si="74"/>
        <v>0</v>
      </c>
      <c r="BQ275" s="158" t="str">
        <f t="shared" si="75"/>
        <v>0</v>
      </c>
      <c r="BR275" s="158" t="str">
        <f t="shared" si="76"/>
        <v>0</v>
      </c>
      <c r="BS275" s="158" t="str">
        <f t="shared" si="77"/>
        <v>0</v>
      </c>
      <c r="BT275" s="158" t="str">
        <f t="shared" si="78"/>
        <v>0</v>
      </c>
      <c r="BU275" s="158" t="str" cm="1">
        <f t="array" ref="BU275">IF(ISBLANK(AW275),"0",IF($AZ275&lt;2,"0",_xlfn.CEILING.MATH(AX275/الفرضيات!$H$3*(1+MAX(_xlfn.CHOOSECOLS(_xlfn._xlws.FILTER($I$4:$AT$335,$K$4:$K$335=AW275),36))))))</f>
        <v>0</v>
      </c>
      <c r="BV275" s="158" t="str" cm="1">
        <f t="array" ref="BV275">IF(ISBLANK(AW275),"0",IF($AZ275&lt;2,"0",_xlfn.CEILING.MATH(AY275/الفرضيات!$H$4*(1+MAX(_xlfn.CHOOSECOLS(_xlfn._xlws.FILTER($I$4:$AT$335,$K$4:$K$335=AW275),36))))))</f>
        <v>0</v>
      </c>
      <c r="BW275" s="158" t="str">
        <f>IF(ISBLANK(L275),"0",IF(S275&lt;3,"0",(V275*(R275-AG275)/الفرضيات!$H$2*(1+AR275))))</f>
        <v>0</v>
      </c>
      <c r="BX275" s="158" t="str">
        <f t="shared" si="79"/>
        <v>0</v>
      </c>
      <c r="BY275" s="158" t="str">
        <f t="shared" si="80"/>
        <v>0</v>
      </c>
      <c r="BZ275" s="158" t="str">
        <f t="shared" si="81"/>
        <v>0</v>
      </c>
      <c r="CA275" s="158" t="str">
        <f t="shared" si="82"/>
        <v>0</v>
      </c>
      <c r="CB275" s="158" t="str">
        <f t="shared" si="83"/>
        <v>0</v>
      </c>
      <c r="CC275" s="158" t="str" cm="1">
        <f t="array" ref="CC275">IF(ISBLANK(AW275),"0",IF($AZ275&lt;3,"0",_xlfn.CEILING.MATH(AX275/الفرضيات!$H$3*(1+MAX(_xlfn.CHOOSECOLS(_xlfn._xlws.FILTER($I$4:$AT$335,$K$4:$K$335=AW275),36))))))</f>
        <v>0</v>
      </c>
      <c r="CD275" s="158" t="str" cm="1">
        <f t="array" ref="CD275">IF(ISBLANK(AW275),"0",IF($AZ275&lt;3,"0",_xlfn.CEILING.MATH(AY275/الفرضيات!$H$4*(1+MAX(_xlfn.CHOOSECOLS(_xlfn._xlws.FILTER($I$4:$AT$335,$K$4:$K$335=AW275),36))))))</f>
        <v>0</v>
      </c>
      <c r="CE275" s="158">
        <f>IFERROR(MAX(0,((BG275+BO275+BW275)*(1+AS275+AR275)+(BH275+BI275+BJ275+BL275+BP275+BQ275+BR275+BT275+BX275+BY275+BZ275+CB275)*(1+AS275))*(1+ VLOOKUP(AQ275,الفرضيات!$N$1:$O$11,2,0))-AH275),0)</f>
        <v>0</v>
      </c>
      <c r="CF275" s="158">
        <f t="shared" si="84"/>
        <v>0</v>
      </c>
      <c r="CG275" s="158" cm="1">
        <f t="array" ref="CG275">IFERROR(MAX(0,MAX(BM275,BU275,CC275)*(1+VLOOKUP(MAX(_xlfn.CHOOSECOLS(_xlfn._xlws.FILTER($I$4:$AT$335,$K$4:$K$335=AW275),35)),الفرضيات!$N$2:$O$11,2,0))-BA275),0)</f>
        <v>0</v>
      </c>
      <c r="CH275" s="158" cm="1">
        <f t="array" ref="CH275">IFERROR(MAX(0,MAX(BN275,BV275,CD275)*(1+VLOOKUP(MAX(_xlfn.CHOOSECOLS(_xlfn._xlws.FILTER($I$4:$AT$335,$K$4:$K$335=AW275),35)),الفرضيات!$N$2:$O$11,2,0))-BB275),0)</f>
        <v>0</v>
      </c>
    </row>
    <row r="276" spans="9:86" ht="24.75" thickBot="1" x14ac:dyDescent="0.3">
      <c r="I276" s="10"/>
      <c r="J276" s="10"/>
      <c r="K276" s="10"/>
      <c r="L276" s="10"/>
      <c r="M276" s="10"/>
      <c r="N276" s="10"/>
      <c r="O276" s="10"/>
      <c r="P276" s="10"/>
      <c r="Q276" s="10"/>
      <c r="R276" s="10"/>
      <c r="S276" s="10"/>
      <c r="T276" s="114"/>
      <c r="U276" s="114"/>
      <c r="V276" s="114"/>
      <c r="W276" s="10"/>
      <c r="X276" s="10"/>
      <c r="Y276" s="10"/>
      <c r="Z276" s="10"/>
      <c r="AA276" s="10"/>
      <c r="AB276" s="10"/>
      <c r="AC276" s="10"/>
      <c r="AD276" s="10"/>
      <c r="AE276" s="10"/>
      <c r="AF276" s="10"/>
      <c r="AG276" s="10"/>
      <c r="AH276" s="10"/>
      <c r="AI276" s="10"/>
      <c r="AJ276" s="10"/>
      <c r="AK276" s="10"/>
      <c r="AL276" s="10"/>
      <c r="AM276" s="10"/>
      <c r="AN276" s="10"/>
      <c r="AO276" s="10"/>
      <c r="AP276" s="10"/>
      <c r="AQ276" s="111" t="str">
        <f t="shared" si="68"/>
        <v/>
      </c>
      <c r="AR276" s="114" t="str">
        <f>IF(AQ276="","",(LOOKUP(SUM(N276:O276),الفرضيات!$R$2:$R$9, الفرضيات!$S$2:$S$9)))</f>
        <v/>
      </c>
      <c r="AS276" s="114" t="str">
        <f>IF(ISBLANK(L276),"",الفرضيات!$L$2)</f>
        <v/>
      </c>
      <c r="AT276" s="10"/>
      <c r="AU276" s="142"/>
      <c r="AV276" s="10"/>
      <c r="AW276" s="10"/>
      <c r="AX276" s="10"/>
      <c r="AY276" s="10"/>
      <c r="AZ276" s="10"/>
      <c r="BA276" s="10"/>
      <c r="BB276" s="10"/>
      <c r="BC276" s="10"/>
      <c r="BD276" s="10"/>
      <c r="BE276" s="10"/>
      <c r="BF276" s="144"/>
      <c r="BG276" s="158" t="str">
        <f>IF(ISBLANK(L276),"0",T276*(R276-AG276)/الفرضيات!$H$2*(1+AR276))</f>
        <v>0</v>
      </c>
      <c r="BH276" s="158" t="str">
        <f t="shared" si="69"/>
        <v>0</v>
      </c>
      <c r="BI276" s="158" t="str">
        <f t="shared" si="70"/>
        <v>0</v>
      </c>
      <c r="BJ276" s="158" t="str">
        <f t="shared" si="71"/>
        <v>0</v>
      </c>
      <c r="BK276" s="158" t="str">
        <f t="shared" si="72"/>
        <v>0</v>
      </c>
      <c r="BL276" s="158" t="str">
        <f t="shared" si="73"/>
        <v>0</v>
      </c>
      <c r="BM276" s="158" t="str" cm="1">
        <f t="array" ref="BM276">IF(ISBLANK(AW276),"0",_xlfn.CEILING.MATH(AX276/الفرضيات!$H$3*(1+MAX(_xlfn.CHOOSECOLS(_xlfn._xlws.FILTER($I$4:$AT$335,$K$4:$K$335=AW276),36)))))</f>
        <v>0</v>
      </c>
      <c r="BN276" s="158" t="str" cm="1">
        <f t="array" ref="BN276">IF(ISBLANK(AW276),"0",_xlfn.CEILING.MATH(AY276/الفرضيات!$H$4*(1+MAX(_xlfn.CHOOSECOLS(_xlfn._xlws.FILTER($I$4:$AT$335,$K$4:$K$335=AW276),36)))))</f>
        <v>0</v>
      </c>
      <c r="BO276" s="158" t="str">
        <f>IF(ISBLANK(L276),"0",IF(S276&lt;2,"0",(U276*(R276-AG276)/الفرضيات!$H$2*(1+AR276))))</f>
        <v>0</v>
      </c>
      <c r="BP276" s="158" t="str">
        <f t="shared" si="74"/>
        <v>0</v>
      </c>
      <c r="BQ276" s="158" t="str">
        <f t="shared" si="75"/>
        <v>0</v>
      </c>
      <c r="BR276" s="158" t="str">
        <f t="shared" si="76"/>
        <v>0</v>
      </c>
      <c r="BS276" s="158" t="str">
        <f t="shared" si="77"/>
        <v>0</v>
      </c>
      <c r="BT276" s="158" t="str">
        <f t="shared" si="78"/>
        <v>0</v>
      </c>
      <c r="BU276" s="158" t="str" cm="1">
        <f t="array" ref="BU276">IF(ISBLANK(AW276),"0",IF($AZ276&lt;2,"0",_xlfn.CEILING.MATH(AX276/الفرضيات!$H$3*(1+MAX(_xlfn.CHOOSECOLS(_xlfn._xlws.FILTER($I$4:$AT$335,$K$4:$K$335=AW276),36))))))</f>
        <v>0</v>
      </c>
      <c r="BV276" s="158" t="str" cm="1">
        <f t="array" ref="BV276">IF(ISBLANK(AW276),"0",IF($AZ276&lt;2,"0",_xlfn.CEILING.MATH(AY276/الفرضيات!$H$4*(1+MAX(_xlfn.CHOOSECOLS(_xlfn._xlws.FILTER($I$4:$AT$335,$K$4:$K$335=AW276),36))))))</f>
        <v>0</v>
      </c>
      <c r="BW276" s="158" t="str">
        <f>IF(ISBLANK(L276),"0",IF(S276&lt;3,"0",(V276*(R276-AG276)/الفرضيات!$H$2*(1+AR276))))</f>
        <v>0</v>
      </c>
      <c r="BX276" s="158" t="str">
        <f t="shared" si="79"/>
        <v>0</v>
      </c>
      <c r="BY276" s="158" t="str">
        <f t="shared" si="80"/>
        <v>0</v>
      </c>
      <c r="BZ276" s="158" t="str">
        <f t="shared" si="81"/>
        <v>0</v>
      </c>
      <c r="CA276" s="158" t="str">
        <f t="shared" si="82"/>
        <v>0</v>
      </c>
      <c r="CB276" s="158" t="str">
        <f t="shared" si="83"/>
        <v>0</v>
      </c>
      <c r="CC276" s="158" t="str" cm="1">
        <f t="array" ref="CC276">IF(ISBLANK(AW276),"0",IF($AZ276&lt;3,"0",_xlfn.CEILING.MATH(AX276/الفرضيات!$H$3*(1+MAX(_xlfn.CHOOSECOLS(_xlfn._xlws.FILTER($I$4:$AT$335,$K$4:$K$335=AW276),36))))))</f>
        <v>0</v>
      </c>
      <c r="CD276" s="158" t="str" cm="1">
        <f t="array" ref="CD276">IF(ISBLANK(AW276),"0",IF($AZ276&lt;3,"0",_xlfn.CEILING.MATH(AY276/الفرضيات!$H$4*(1+MAX(_xlfn.CHOOSECOLS(_xlfn._xlws.FILTER($I$4:$AT$335,$K$4:$K$335=AW276),36))))))</f>
        <v>0</v>
      </c>
      <c r="CE276" s="158">
        <f>IFERROR(MAX(0,((BG276+BO276+BW276)*(1+AS276+AR276)+(BH276+BI276+BJ276+BL276+BP276+BQ276+BR276+BT276+BX276+BY276+BZ276+CB276)*(1+AS276))*(1+ VLOOKUP(AQ276,الفرضيات!$N$1:$O$11,2,0))-AH276),0)</f>
        <v>0</v>
      </c>
      <c r="CF276" s="158">
        <f t="shared" si="84"/>
        <v>0</v>
      </c>
      <c r="CG276" s="158" cm="1">
        <f t="array" ref="CG276">IFERROR(MAX(0,MAX(BM276,BU276,CC276)*(1+VLOOKUP(MAX(_xlfn.CHOOSECOLS(_xlfn._xlws.FILTER($I$4:$AT$335,$K$4:$K$335=AW276),35)),الفرضيات!$N$2:$O$11,2,0))-BA276),0)</f>
        <v>0</v>
      </c>
      <c r="CH276" s="158" cm="1">
        <f t="array" ref="CH276">IFERROR(MAX(0,MAX(BN276,BV276,CD276)*(1+VLOOKUP(MAX(_xlfn.CHOOSECOLS(_xlfn._xlws.FILTER($I$4:$AT$335,$K$4:$K$335=AW276),35)),الفرضيات!$N$2:$O$11,2,0))-BB276),0)</f>
        <v>0</v>
      </c>
    </row>
    <row r="277" spans="9:86" ht="24.75" thickBot="1" x14ac:dyDescent="0.3">
      <c r="I277" s="10"/>
      <c r="J277" s="10"/>
      <c r="K277" s="10"/>
      <c r="L277" s="10"/>
      <c r="M277" s="10"/>
      <c r="N277" s="10"/>
      <c r="O277" s="10"/>
      <c r="P277" s="10"/>
      <c r="Q277" s="10"/>
      <c r="R277" s="10"/>
      <c r="S277" s="10"/>
      <c r="T277" s="114"/>
      <c r="U277" s="114"/>
      <c r="V277" s="114"/>
      <c r="W277" s="10"/>
      <c r="X277" s="10"/>
      <c r="Y277" s="10"/>
      <c r="Z277" s="10"/>
      <c r="AA277" s="10"/>
      <c r="AB277" s="10"/>
      <c r="AC277" s="10"/>
      <c r="AD277" s="10"/>
      <c r="AE277" s="10"/>
      <c r="AF277" s="10"/>
      <c r="AG277" s="10"/>
      <c r="AH277" s="10"/>
      <c r="AI277" s="10"/>
      <c r="AJ277" s="10"/>
      <c r="AK277" s="10"/>
      <c r="AL277" s="10"/>
      <c r="AM277" s="10"/>
      <c r="AN277" s="10"/>
      <c r="AO277" s="10"/>
      <c r="AP277" s="10"/>
      <c r="AQ277" s="111" t="str">
        <f t="shared" si="68"/>
        <v/>
      </c>
      <c r="AR277" s="114" t="str">
        <f>IF(AQ277="","",(LOOKUP(SUM(N277:O277),الفرضيات!$R$2:$R$9, الفرضيات!$S$2:$S$9)))</f>
        <v/>
      </c>
      <c r="AS277" s="114" t="str">
        <f>IF(ISBLANK(L277),"",الفرضيات!$L$2)</f>
        <v/>
      </c>
      <c r="AT277" s="10"/>
      <c r="AU277" s="142"/>
      <c r="AV277" s="10"/>
      <c r="AW277" s="10"/>
      <c r="AX277" s="10"/>
      <c r="AY277" s="10"/>
      <c r="AZ277" s="10"/>
      <c r="BA277" s="10"/>
      <c r="BB277" s="10"/>
      <c r="BC277" s="10"/>
      <c r="BD277" s="10"/>
      <c r="BE277" s="10"/>
      <c r="BF277" s="144"/>
      <c r="BG277" s="158" t="str">
        <f>IF(ISBLANK(L277),"0",T277*(R277-AG277)/الفرضيات!$H$2*(1+AR277))</f>
        <v>0</v>
      </c>
      <c r="BH277" s="158" t="str">
        <f t="shared" si="69"/>
        <v>0</v>
      </c>
      <c r="BI277" s="158" t="str">
        <f t="shared" si="70"/>
        <v>0</v>
      </c>
      <c r="BJ277" s="158" t="str">
        <f t="shared" si="71"/>
        <v>0</v>
      </c>
      <c r="BK277" s="158" t="str">
        <f t="shared" si="72"/>
        <v>0</v>
      </c>
      <c r="BL277" s="158" t="str">
        <f t="shared" si="73"/>
        <v>0</v>
      </c>
      <c r="BM277" s="158" t="str" cm="1">
        <f t="array" ref="BM277">IF(ISBLANK(AW277),"0",_xlfn.CEILING.MATH(AX277/الفرضيات!$H$3*(1+MAX(_xlfn.CHOOSECOLS(_xlfn._xlws.FILTER($I$4:$AT$335,$K$4:$K$335=AW277),36)))))</f>
        <v>0</v>
      </c>
      <c r="BN277" s="158" t="str" cm="1">
        <f t="array" ref="BN277">IF(ISBLANK(AW277),"0",_xlfn.CEILING.MATH(AY277/الفرضيات!$H$4*(1+MAX(_xlfn.CHOOSECOLS(_xlfn._xlws.FILTER($I$4:$AT$335,$K$4:$K$335=AW277),36)))))</f>
        <v>0</v>
      </c>
      <c r="BO277" s="158" t="str">
        <f>IF(ISBLANK(L277),"0",IF(S277&lt;2,"0",(U277*(R277-AG277)/الفرضيات!$H$2*(1+AR277))))</f>
        <v>0</v>
      </c>
      <c r="BP277" s="158" t="str">
        <f t="shared" si="74"/>
        <v>0</v>
      </c>
      <c r="BQ277" s="158" t="str">
        <f t="shared" si="75"/>
        <v>0</v>
      </c>
      <c r="BR277" s="158" t="str">
        <f t="shared" si="76"/>
        <v>0</v>
      </c>
      <c r="BS277" s="158" t="str">
        <f t="shared" si="77"/>
        <v>0</v>
      </c>
      <c r="BT277" s="158" t="str">
        <f t="shared" si="78"/>
        <v>0</v>
      </c>
      <c r="BU277" s="158" t="str" cm="1">
        <f t="array" ref="BU277">IF(ISBLANK(AW277),"0",IF($AZ277&lt;2,"0",_xlfn.CEILING.MATH(AX277/الفرضيات!$H$3*(1+MAX(_xlfn.CHOOSECOLS(_xlfn._xlws.FILTER($I$4:$AT$335,$K$4:$K$335=AW277),36))))))</f>
        <v>0</v>
      </c>
      <c r="BV277" s="158" t="str" cm="1">
        <f t="array" ref="BV277">IF(ISBLANK(AW277),"0",IF($AZ277&lt;2,"0",_xlfn.CEILING.MATH(AY277/الفرضيات!$H$4*(1+MAX(_xlfn.CHOOSECOLS(_xlfn._xlws.FILTER($I$4:$AT$335,$K$4:$K$335=AW277),36))))))</f>
        <v>0</v>
      </c>
      <c r="BW277" s="158" t="str">
        <f>IF(ISBLANK(L277),"0",IF(S277&lt;3,"0",(V277*(R277-AG277)/الفرضيات!$H$2*(1+AR277))))</f>
        <v>0</v>
      </c>
      <c r="BX277" s="158" t="str">
        <f t="shared" si="79"/>
        <v>0</v>
      </c>
      <c r="BY277" s="158" t="str">
        <f t="shared" si="80"/>
        <v>0</v>
      </c>
      <c r="BZ277" s="158" t="str">
        <f t="shared" si="81"/>
        <v>0</v>
      </c>
      <c r="CA277" s="158" t="str">
        <f t="shared" si="82"/>
        <v>0</v>
      </c>
      <c r="CB277" s="158" t="str">
        <f t="shared" si="83"/>
        <v>0</v>
      </c>
      <c r="CC277" s="158" t="str" cm="1">
        <f t="array" ref="CC277">IF(ISBLANK(AW277),"0",IF($AZ277&lt;3,"0",_xlfn.CEILING.MATH(AX277/الفرضيات!$H$3*(1+MAX(_xlfn.CHOOSECOLS(_xlfn._xlws.FILTER($I$4:$AT$335,$K$4:$K$335=AW277),36))))))</f>
        <v>0</v>
      </c>
      <c r="CD277" s="158" t="str" cm="1">
        <f t="array" ref="CD277">IF(ISBLANK(AW277),"0",IF($AZ277&lt;3,"0",_xlfn.CEILING.MATH(AY277/الفرضيات!$H$4*(1+MAX(_xlfn.CHOOSECOLS(_xlfn._xlws.FILTER($I$4:$AT$335,$K$4:$K$335=AW277),36))))))</f>
        <v>0</v>
      </c>
      <c r="CE277" s="158">
        <f>IFERROR(MAX(0,((BG277+BO277+BW277)*(1+AS277+AR277)+(BH277+BI277+BJ277+BL277+BP277+BQ277+BR277+BT277+BX277+BY277+BZ277+CB277)*(1+AS277))*(1+ VLOOKUP(AQ277,الفرضيات!$N$1:$O$11,2,0))-AH277),0)</f>
        <v>0</v>
      </c>
      <c r="CF277" s="158">
        <f t="shared" si="84"/>
        <v>0</v>
      </c>
      <c r="CG277" s="158" cm="1">
        <f t="array" ref="CG277">IFERROR(MAX(0,MAX(BM277,BU277,CC277)*(1+VLOOKUP(MAX(_xlfn.CHOOSECOLS(_xlfn._xlws.FILTER($I$4:$AT$335,$K$4:$K$335=AW277),35)),الفرضيات!$N$2:$O$11,2,0))-BA277),0)</f>
        <v>0</v>
      </c>
      <c r="CH277" s="158" cm="1">
        <f t="array" ref="CH277">IFERROR(MAX(0,MAX(BN277,BV277,CD277)*(1+VLOOKUP(MAX(_xlfn.CHOOSECOLS(_xlfn._xlws.FILTER($I$4:$AT$335,$K$4:$K$335=AW277),35)),الفرضيات!$N$2:$O$11,2,0))-BB277),0)</f>
        <v>0</v>
      </c>
    </row>
    <row r="278" spans="9:86" ht="24.75" thickBot="1" x14ac:dyDescent="0.3">
      <c r="I278" s="10"/>
      <c r="J278" s="10"/>
      <c r="K278" s="10"/>
      <c r="L278" s="10"/>
      <c r="M278" s="10"/>
      <c r="N278" s="10"/>
      <c r="O278" s="10"/>
      <c r="P278" s="10"/>
      <c r="Q278" s="10"/>
      <c r="R278" s="10"/>
      <c r="S278" s="10"/>
      <c r="T278" s="114"/>
      <c r="U278" s="114"/>
      <c r="V278" s="114"/>
      <c r="W278" s="10"/>
      <c r="X278" s="10"/>
      <c r="Y278" s="10"/>
      <c r="Z278" s="10"/>
      <c r="AA278" s="10"/>
      <c r="AB278" s="10"/>
      <c r="AC278" s="10"/>
      <c r="AD278" s="10"/>
      <c r="AE278" s="10"/>
      <c r="AF278" s="10"/>
      <c r="AG278" s="10"/>
      <c r="AH278" s="10"/>
      <c r="AI278" s="10"/>
      <c r="AJ278" s="10"/>
      <c r="AK278" s="10"/>
      <c r="AL278" s="10"/>
      <c r="AM278" s="10"/>
      <c r="AN278" s="10"/>
      <c r="AO278" s="10"/>
      <c r="AP278" s="10"/>
      <c r="AQ278" s="111" t="str">
        <f t="shared" si="68"/>
        <v/>
      </c>
      <c r="AR278" s="114" t="str">
        <f>IF(AQ278="","",(LOOKUP(SUM(N278:O278),الفرضيات!$R$2:$R$9, الفرضيات!$S$2:$S$9)))</f>
        <v/>
      </c>
      <c r="AS278" s="114" t="str">
        <f>IF(ISBLANK(L278),"",الفرضيات!$L$2)</f>
        <v/>
      </c>
      <c r="AT278" s="10"/>
      <c r="AU278" s="142"/>
      <c r="AV278" s="10"/>
      <c r="AW278" s="10"/>
      <c r="AX278" s="10"/>
      <c r="AY278" s="10"/>
      <c r="AZ278" s="10"/>
      <c r="BA278" s="10"/>
      <c r="BB278" s="10"/>
      <c r="BC278" s="10"/>
      <c r="BD278" s="10"/>
      <c r="BE278" s="10"/>
      <c r="BF278" s="144"/>
      <c r="BG278" s="158" t="str">
        <f>IF(ISBLANK(L278),"0",T278*(R278-AG278)/الفرضيات!$H$2*(1+AR278))</f>
        <v>0</v>
      </c>
      <c r="BH278" s="158" t="str">
        <f t="shared" si="69"/>
        <v>0</v>
      </c>
      <c r="BI278" s="158" t="str">
        <f t="shared" si="70"/>
        <v>0</v>
      </c>
      <c r="BJ278" s="158" t="str">
        <f t="shared" si="71"/>
        <v>0</v>
      </c>
      <c r="BK278" s="158" t="str">
        <f t="shared" si="72"/>
        <v>0</v>
      </c>
      <c r="BL278" s="158" t="str">
        <f t="shared" si="73"/>
        <v>0</v>
      </c>
      <c r="BM278" s="158" t="str" cm="1">
        <f t="array" ref="BM278">IF(ISBLANK(AW278),"0",_xlfn.CEILING.MATH(AX278/الفرضيات!$H$3*(1+MAX(_xlfn.CHOOSECOLS(_xlfn._xlws.FILTER($I$4:$AT$335,$K$4:$K$335=AW278),36)))))</f>
        <v>0</v>
      </c>
      <c r="BN278" s="158" t="str" cm="1">
        <f t="array" ref="BN278">IF(ISBLANK(AW278),"0",_xlfn.CEILING.MATH(AY278/الفرضيات!$H$4*(1+MAX(_xlfn.CHOOSECOLS(_xlfn._xlws.FILTER($I$4:$AT$335,$K$4:$K$335=AW278),36)))))</f>
        <v>0</v>
      </c>
      <c r="BO278" s="158" t="str">
        <f>IF(ISBLANK(L278),"0",IF(S278&lt;2,"0",(U278*(R278-AG278)/الفرضيات!$H$2*(1+AR278))))</f>
        <v>0</v>
      </c>
      <c r="BP278" s="158" t="str">
        <f t="shared" si="74"/>
        <v>0</v>
      </c>
      <c r="BQ278" s="158" t="str">
        <f t="shared" si="75"/>
        <v>0</v>
      </c>
      <c r="BR278" s="158" t="str">
        <f t="shared" si="76"/>
        <v>0</v>
      </c>
      <c r="BS278" s="158" t="str">
        <f t="shared" si="77"/>
        <v>0</v>
      </c>
      <c r="BT278" s="158" t="str">
        <f t="shared" si="78"/>
        <v>0</v>
      </c>
      <c r="BU278" s="158" t="str" cm="1">
        <f t="array" ref="BU278">IF(ISBLANK(AW278),"0",IF($AZ278&lt;2,"0",_xlfn.CEILING.MATH(AX278/الفرضيات!$H$3*(1+MAX(_xlfn.CHOOSECOLS(_xlfn._xlws.FILTER($I$4:$AT$335,$K$4:$K$335=AW278),36))))))</f>
        <v>0</v>
      </c>
      <c r="BV278" s="158" t="str" cm="1">
        <f t="array" ref="BV278">IF(ISBLANK(AW278),"0",IF($AZ278&lt;2,"0",_xlfn.CEILING.MATH(AY278/الفرضيات!$H$4*(1+MAX(_xlfn.CHOOSECOLS(_xlfn._xlws.FILTER($I$4:$AT$335,$K$4:$K$335=AW278),36))))))</f>
        <v>0</v>
      </c>
      <c r="BW278" s="158" t="str">
        <f>IF(ISBLANK(L278),"0",IF(S278&lt;3,"0",(V278*(R278-AG278)/الفرضيات!$H$2*(1+AR278))))</f>
        <v>0</v>
      </c>
      <c r="BX278" s="158" t="str">
        <f t="shared" si="79"/>
        <v>0</v>
      </c>
      <c r="BY278" s="158" t="str">
        <f t="shared" si="80"/>
        <v>0</v>
      </c>
      <c r="BZ278" s="158" t="str">
        <f t="shared" si="81"/>
        <v>0</v>
      </c>
      <c r="CA278" s="158" t="str">
        <f t="shared" si="82"/>
        <v>0</v>
      </c>
      <c r="CB278" s="158" t="str">
        <f t="shared" si="83"/>
        <v>0</v>
      </c>
      <c r="CC278" s="158" t="str" cm="1">
        <f t="array" ref="CC278">IF(ISBLANK(AW278),"0",IF($AZ278&lt;3,"0",_xlfn.CEILING.MATH(AX278/الفرضيات!$H$3*(1+MAX(_xlfn.CHOOSECOLS(_xlfn._xlws.FILTER($I$4:$AT$335,$K$4:$K$335=AW278),36))))))</f>
        <v>0</v>
      </c>
      <c r="CD278" s="158" t="str" cm="1">
        <f t="array" ref="CD278">IF(ISBLANK(AW278),"0",IF($AZ278&lt;3,"0",_xlfn.CEILING.MATH(AY278/الفرضيات!$H$4*(1+MAX(_xlfn.CHOOSECOLS(_xlfn._xlws.FILTER($I$4:$AT$335,$K$4:$K$335=AW278),36))))))</f>
        <v>0</v>
      </c>
      <c r="CE278" s="158">
        <f>IFERROR(MAX(0,((BG278+BO278+BW278)*(1+AS278+AR278)+(BH278+BI278+BJ278+BL278+BP278+BQ278+BR278+BT278+BX278+BY278+BZ278+CB278)*(1+AS278))*(1+ VLOOKUP(AQ278,الفرضيات!$N$1:$O$11,2,0))-AH278),0)</f>
        <v>0</v>
      </c>
      <c r="CF278" s="158">
        <f t="shared" si="84"/>
        <v>0</v>
      </c>
      <c r="CG278" s="158" cm="1">
        <f t="array" ref="CG278">IFERROR(MAX(0,MAX(BM278,BU278,CC278)*(1+VLOOKUP(MAX(_xlfn.CHOOSECOLS(_xlfn._xlws.FILTER($I$4:$AT$335,$K$4:$K$335=AW278),35)),الفرضيات!$N$2:$O$11,2,0))-BA278),0)</f>
        <v>0</v>
      </c>
      <c r="CH278" s="158" cm="1">
        <f t="array" ref="CH278">IFERROR(MAX(0,MAX(BN278,BV278,CD278)*(1+VLOOKUP(MAX(_xlfn.CHOOSECOLS(_xlfn._xlws.FILTER($I$4:$AT$335,$K$4:$K$335=AW278),35)),الفرضيات!$N$2:$O$11,2,0))-BB278),0)</f>
        <v>0</v>
      </c>
    </row>
    <row r="279" spans="9:86" ht="24.75" thickBot="1" x14ac:dyDescent="0.3">
      <c r="I279" s="10"/>
      <c r="J279" s="10"/>
      <c r="K279" s="10"/>
      <c r="L279" s="10"/>
      <c r="M279" s="10"/>
      <c r="N279" s="10"/>
      <c r="O279" s="10"/>
      <c r="P279" s="10"/>
      <c r="Q279" s="10"/>
      <c r="R279" s="10"/>
      <c r="S279" s="10"/>
      <c r="T279" s="114"/>
      <c r="U279" s="114"/>
      <c r="V279" s="114"/>
      <c r="W279" s="10"/>
      <c r="X279" s="10"/>
      <c r="Y279" s="10"/>
      <c r="Z279" s="10"/>
      <c r="AA279" s="10"/>
      <c r="AB279" s="10"/>
      <c r="AC279" s="10"/>
      <c r="AD279" s="10"/>
      <c r="AE279" s="10"/>
      <c r="AF279" s="10"/>
      <c r="AG279" s="10"/>
      <c r="AH279" s="10"/>
      <c r="AI279" s="10"/>
      <c r="AJ279" s="10"/>
      <c r="AK279" s="10"/>
      <c r="AL279" s="10"/>
      <c r="AM279" s="10"/>
      <c r="AN279" s="10"/>
      <c r="AO279" s="10"/>
      <c r="AP279" s="10"/>
      <c r="AQ279" s="111" t="str">
        <f t="shared" si="68"/>
        <v/>
      </c>
      <c r="AR279" s="114" t="str">
        <f>IF(AQ279="","",(LOOKUP(SUM(N279:O279),الفرضيات!$R$2:$R$9, الفرضيات!$S$2:$S$9)))</f>
        <v/>
      </c>
      <c r="AS279" s="114" t="str">
        <f>IF(ISBLANK(L279),"",الفرضيات!$L$2)</f>
        <v/>
      </c>
      <c r="AT279" s="10"/>
      <c r="AU279" s="142"/>
      <c r="AV279" s="10"/>
      <c r="AW279" s="10"/>
      <c r="AX279" s="10"/>
      <c r="AY279" s="10"/>
      <c r="AZ279" s="10"/>
      <c r="BA279" s="10"/>
      <c r="BB279" s="10"/>
      <c r="BC279" s="10"/>
      <c r="BD279" s="10"/>
      <c r="BE279" s="10"/>
      <c r="BF279" s="144"/>
      <c r="BG279" s="158" t="str">
        <f>IF(ISBLANK(L279),"0",T279*(R279-AG279)/الفرضيات!$H$2*(1+AR279))</f>
        <v>0</v>
      </c>
      <c r="BH279" s="158" t="str">
        <f t="shared" si="69"/>
        <v>0</v>
      </c>
      <c r="BI279" s="158" t="str">
        <f t="shared" si="70"/>
        <v>0</v>
      </c>
      <c r="BJ279" s="158" t="str">
        <f t="shared" si="71"/>
        <v>0</v>
      </c>
      <c r="BK279" s="158" t="str">
        <f t="shared" si="72"/>
        <v>0</v>
      </c>
      <c r="BL279" s="158" t="str">
        <f t="shared" si="73"/>
        <v>0</v>
      </c>
      <c r="BM279" s="158" t="str" cm="1">
        <f t="array" ref="BM279">IF(ISBLANK(AW279),"0",_xlfn.CEILING.MATH(AX279/الفرضيات!$H$3*(1+MAX(_xlfn.CHOOSECOLS(_xlfn._xlws.FILTER($I$4:$AT$335,$K$4:$K$335=AW279),36)))))</f>
        <v>0</v>
      </c>
      <c r="BN279" s="158" t="str" cm="1">
        <f t="array" ref="BN279">IF(ISBLANK(AW279),"0",_xlfn.CEILING.MATH(AY279/الفرضيات!$H$4*(1+MAX(_xlfn.CHOOSECOLS(_xlfn._xlws.FILTER($I$4:$AT$335,$K$4:$K$335=AW279),36)))))</f>
        <v>0</v>
      </c>
      <c r="BO279" s="158" t="str">
        <f>IF(ISBLANK(L279),"0",IF(S279&lt;2,"0",(U279*(R279-AG279)/الفرضيات!$H$2*(1+AR279))))</f>
        <v>0</v>
      </c>
      <c r="BP279" s="158" t="str">
        <f t="shared" si="74"/>
        <v>0</v>
      </c>
      <c r="BQ279" s="158" t="str">
        <f t="shared" si="75"/>
        <v>0</v>
      </c>
      <c r="BR279" s="158" t="str">
        <f t="shared" si="76"/>
        <v>0</v>
      </c>
      <c r="BS279" s="158" t="str">
        <f t="shared" si="77"/>
        <v>0</v>
      </c>
      <c r="BT279" s="158" t="str">
        <f t="shared" si="78"/>
        <v>0</v>
      </c>
      <c r="BU279" s="158" t="str" cm="1">
        <f t="array" ref="BU279">IF(ISBLANK(AW279),"0",IF($AZ279&lt;2,"0",_xlfn.CEILING.MATH(AX279/الفرضيات!$H$3*(1+MAX(_xlfn.CHOOSECOLS(_xlfn._xlws.FILTER($I$4:$AT$335,$K$4:$K$335=AW279),36))))))</f>
        <v>0</v>
      </c>
      <c r="BV279" s="158" t="str" cm="1">
        <f t="array" ref="BV279">IF(ISBLANK(AW279),"0",IF($AZ279&lt;2,"0",_xlfn.CEILING.MATH(AY279/الفرضيات!$H$4*(1+MAX(_xlfn.CHOOSECOLS(_xlfn._xlws.FILTER($I$4:$AT$335,$K$4:$K$335=AW279),36))))))</f>
        <v>0</v>
      </c>
      <c r="BW279" s="158" t="str">
        <f>IF(ISBLANK(L279),"0",IF(S279&lt;3,"0",(V279*(R279-AG279)/الفرضيات!$H$2*(1+AR279))))</f>
        <v>0</v>
      </c>
      <c r="BX279" s="158" t="str">
        <f t="shared" si="79"/>
        <v>0</v>
      </c>
      <c r="BY279" s="158" t="str">
        <f t="shared" si="80"/>
        <v>0</v>
      </c>
      <c r="BZ279" s="158" t="str">
        <f t="shared" si="81"/>
        <v>0</v>
      </c>
      <c r="CA279" s="158" t="str">
        <f t="shared" si="82"/>
        <v>0</v>
      </c>
      <c r="CB279" s="158" t="str">
        <f t="shared" si="83"/>
        <v>0</v>
      </c>
      <c r="CC279" s="158" t="str" cm="1">
        <f t="array" ref="CC279">IF(ISBLANK(AW279),"0",IF($AZ279&lt;3,"0",_xlfn.CEILING.MATH(AX279/الفرضيات!$H$3*(1+MAX(_xlfn.CHOOSECOLS(_xlfn._xlws.FILTER($I$4:$AT$335,$K$4:$K$335=AW279),36))))))</f>
        <v>0</v>
      </c>
      <c r="CD279" s="158" t="str" cm="1">
        <f t="array" ref="CD279">IF(ISBLANK(AW279),"0",IF($AZ279&lt;3,"0",_xlfn.CEILING.MATH(AY279/الفرضيات!$H$4*(1+MAX(_xlfn.CHOOSECOLS(_xlfn._xlws.FILTER($I$4:$AT$335,$K$4:$K$335=AW279),36))))))</f>
        <v>0</v>
      </c>
      <c r="CE279" s="158">
        <f>IFERROR(MAX(0,((BG279+BO279+BW279)*(1+AS279+AR279)+(BH279+BI279+BJ279+BL279+BP279+BQ279+BR279+BT279+BX279+BY279+BZ279+CB279)*(1+AS279))*(1+ VLOOKUP(AQ279,الفرضيات!$N$1:$O$11,2,0))-AH279),0)</f>
        <v>0</v>
      </c>
      <c r="CF279" s="158">
        <f t="shared" si="84"/>
        <v>0</v>
      </c>
      <c r="CG279" s="158" cm="1">
        <f t="array" ref="CG279">IFERROR(MAX(0,MAX(BM279,BU279,CC279)*(1+VLOOKUP(MAX(_xlfn.CHOOSECOLS(_xlfn._xlws.FILTER($I$4:$AT$335,$K$4:$K$335=AW279),35)),الفرضيات!$N$2:$O$11,2,0))-BA279),0)</f>
        <v>0</v>
      </c>
      <c r="CH279" s="158" cm="1">
        <f t="array" ref="CH279">IFERROR(MAX(0,MAX(BN279,BV279,CD279)*(1+VLOOKUP(MAX(_xlfn.CHOOSECOLS(_xlfn._xlws.FILTER($I$4:$AT$335,$K$4:$K$335=AW279),35)),الفرضيات!$N$2:$O$11,2,0))-BB279),0)</f>
        <v>0</v>
      </c>
    </row>
    <row r="280" spans="9:86" ht="24.75" thickBot="1" x14ac:dyDescent="0.3">
      <c r="I280" s="10"/>
      <c r="J280" s="10"/>
      <c r="K280" s="10"/>
      <c r="L280" s="10"/>
      <c r="M280" s="10"/>
      <c r="N280" s="10"/>
      <c r="O280" s="10"/>
      <c r="P280" s="10"/>
      <c r="Q280" s="10"/>
      <c r="R280" s="10"/>
      <c r="S280" s="10"/>
      <c r="T280" s="114"/>
      <c r="U280" s="114"/>
      <c r="V280" s="114"/>
      <c r="W280" s="10"/>
      <c r="X280" s="10"/>
      <c r="Y280" s="10"/>
      <c r="Z280" s="10"/>
      <c r="AA280" s="10"/>
      <c r="AB280" s="10"/>
      <c r="AC280" s="10"/>
      <c r="AD280" s="10"/>
      <c r="AE280" s="10"/>
      <c r="AF280" s="10"/>
      <c r="AG280" s="10"/>
      <c r="AH280" s="10"/>
      <c r="AI280" s="10"/>
      <c r="AJ280" s="10"/>
      <c r="AK280" s="10"/>
      <c r="AL280" s="10"/>
      <c r="AM280" s="10"/>
      <c r="AN280" s="10"/>
      <c r="AO280" s="10"/>
      <c r="AP280" s="10"/>
      <c r="AQ280" s="111" t="str">
        <f t="shared" si="68"/>
        <v/>
      </c>
      <c r="AR280" s="114" t="str">
        <f>IF(AQ280="","",(LOOKUP(SUM(N280:O280),الفرضيات!$R$2:$R$9, الفرضيات!$S$2:$S$9)))</f>
        <v/>
      </c>
      <c r="AS280" s="114" t="str">
        <f>IF(ISBLANK(L280),"",الفرضيات!$L$2)</f>
        <v/>
      </c>
      <c r="AT280" s="10"/>
      <c r="AU280" s="142"/>
      <c r="AV280" s="10"/>
      <c r="AW280" s="10"/>
      <c r="AX280" s="10"/>
      <c r="AY280" s="10"/>
      <c r="AZ280" s="10"/>
      <c r="BA280" s="10"/>
      <c r="BB280" s="10"/>
      <c r="BC280" s="10"/>
      <c r="BD280" s="10"/>
      <c r="BE280" s="10"/>
      <c r="BF280" s="144"/>
      <c r="BG280" s="158" t="str">
        <f>IF(ISBLANK(L280),"0",T280*(R280-AG280)/الفرضيات!$H$2*(1+AR280))</f>
        <v>0</v>
      </c>
      <c r="BH280" s="158" t="str">
        <f t="shared" si="69"/>
        <v>0</v>
      </c>
      <c r="BI280" s="158" t="str">
        <f t="shared" si="70"/>
        <v>0</v>
      </c>
      <c r="BJ280" s="158" t="str">
        <f t="shared" si="71"/>
        <v>0</v>
      </c>
      <c r="BK280" s="158" t="str">
        <f t="shared" si="72"/>
        <v>0</v>
      </c>
      <c r="BL280" s="158" t="str">
        <f t="shared" si="73"/>
        <v>0</v>
      </c>
      <c r="BM280" s="158" t="str" cm="1">
        <f t="array" ref="BM280">IF(ISBLANK(AW280),"0",_xlfn.CEILING.MATH(AX280/الفرضيات!$H$3*(1+MAX(_xlfn.CHOOSECOLS(_xlfn._xlws.FILTER($I$4:$AT$335,$K$4:$K$335=AW280),36)))))</f>
        <v>0</v>
      </c>
      <c r="BN280" s="158" t="str" cm="1">
        <f t="array" ref="BN280">IF(ISBLANK(AW280),"0",_xlfn.CEILING.MATH(AY280/الفرضيات!$H$4*(1+MAX(_xlfn.CHOOSECOLS(_xlfn._xlws.FILTER($I$4:$AT$335,$K$4:$K$335=AW280),36)))))</f>
        <v>0</v>
      </c>
      <c r="BO280" s="158" t="str">
        <f>IF(ISBLANK(L280),"0",IF(S280&lt;2,"0",(U280*(R280-AG280)/الفرضيات!$H$2*(1+AR280))))</f>
        <v>0</v>
      </c>
      <c r="BP280" s="158" t="str">
        <f t="shared" si="74"/>
        <v>0</v>
      </c>
      <c r="BQ280" s="158" t="str">
        <f t="shared" si="75"/>
        <v>0</v>
      </c>
      <c r="BR280" s="158" t="str">
        <f t="shared" si="76"/>
        <v>0</v>
      </c>
      <c r="BS280" s="158" t="str">
        <f t="shared" si="77"/>
        <v>0</v>
      </c>
      <c r="BT280" s="158" t="str">
        <f t="shared" si="78"/>
        <v>0</v>
      </c>
      <c r="BU280" s="158" t="str" cm="1">
        <f t="array" ref="BU280">IF(ISBLANK(AW280),"0",IF($AZ280&lt;2,"0",_xlfn.CEILING.MATH(AX280/الفرضيات!$H$3*(1+MAX(_xlfn.CHOOSECOLS(_xlfn._xlws.FILTER($I$4:$AT$335,$K$4:$K$335=AW280),36))))))</f>
        <v>0</v>
      </c>
      <c r="BV280" s="158" t="str" cm="1">
        <f t="array" ref="BV280">IF(ISBLANK(AW280),"0",IF($AZ280&lt;2,"0",_xlfn.CEILING.MATH(AY280/الفرضيات!$H$4*(1+MAX(_xlfn.CHOOSECOLS(_xlfn._xlws.FILTER($I$4:$AT$335,$K$4:$K$335=AW280),36))))))</f>
        <v>0</v>
      </c>
      <c r="BW280" s="158" t="str">
        <f>IF(ISBLANK(L280),"0",IF(S280&lt;3,"0",(V280*(R280-AG280)/الفرضيات!$H$2*(1+AR280))))</f>
        <v>0</v>
      </c>
      <c r="BX280" s="158" t="str">
        <f t="shared" si="79"/>
        <v>0</v>
      </c>
      <c r="BY280" s="158" t="str">
        <f t="shared" si="80"/>
        <v>0</v>
      </c>
      <c r="BZ280" s="158" t="str">
        <f t="shared" si="81"/>
        <v>0</v>
      </c>
      <c r="CA280" s="158" t="str">
        <f t="shared" si="82"/>
        <v>0</v>
      </c>
      <c r="CB280" s="158" t="str">
        <f t="shared" si="83"/>
        <v>0</v>
      </c>
      <c r="CC280" s="158" t="str" cm="1">
        <f t="array" ref="CC280">IF(ISBLANK(AW280),"0",IF($AZ280&lt;3,"0",_xlfn.CEILING.MATH(AX280/الفرضيات!$H$3*(1+MAX(_xlfn.CHOOSECOLS(_xlfn._xlws.FILTER($I$4:$AT$335,$K$4:$K$335=AW280),36))))))</f>
        <v>0</v>
      </c>
      <c r="CD280" s="158" t="str" cm="1">
        <f t="array" ref="CD280">IF(ISBLANK(AW280),"0",IF($AZ280&lt;3,"0",_xlfn.CEILING.MATH(AY280/الفرضيات!$H$4*(1+MAX(_xlfn.CHOOSECOLS(_xlfn._xlws.FILTER($I$4:$AT$335,$K$4:$K$335=AW280),36))))))</f>
        <v>0</v>
      </c>
      <c r="CE280" s="158">
        <f>IFERROR(MAX(0,((BG280+BO280+BW280)*(1+AS280+AR280)+(BH280+BI280+BJ280+BL280+BP280+BQ280+BR280+BT280+BX280+BY280+BZ280+CB280)*(1+AS280))*(1+ VLOOKUP(AQ280,الفرضيات!$N$1:$O$11,2,0))-AH280),0)</f>
        <v>0</v>
      </c>
      <c r="CF280" s="158">
        <f t="shared" si="84"/>
        <v>0</v>
      </c>
      <c r="CG280" s="158" cm="1">
        <f t="array" ref="CG280">IFERROR(MAX(0,MAX(BM280,BU280,CC280)*(1+VLOOKUP(MAX(_xlfn.CHOOSECOLS(_xlfn._xlws.FILTER($I$4:$AT$335,$K$4:$K$335=AW280),35)),الفرضيات!$N$2:$O$11,2,0))-BA280),0)</f>
        <v>0</v>
      </c>
      <c r="CH280" s="158" cm="1">
        <f t="array" ref="CH280">IFERROR(MAX(0,MAX(BN280,BV280,CD280)*(1+VLOOKUP(MAX(_xlfn.CHOOSECOLS(_xlfn._xlws.FILTER($I$4:$AT$335,$K$4:$K$335=AW280),35)),الفرضيات!$N$2:$O$11,2,0))-BB280),0)</f>
        <v>0</v>
      </c>
    </row>
    <row r="281" spans="9:86" ht="24.75" thickBot="1" x14ac:dyDescent="0.3">
      <c r="I281" s="10"/>
      <c r="J281" s="10"/>
      <c r="K281" s="10"/>
      <c r="L281" s="10"/>
      <c r="M281" s="10"/>
      <c r="N281" s="10"/>
      <c r="O281" s="10"/>
      <c r="P281" s="10"/>
      <c r="Q281" s="10"/>
      <c r="R281" s="10"/>
      <c r="S281" s="10"/>
      <c r="T281" s="114"/>
      <c r="U281" s="114"/>
      <c r="V281" s="114"/>
      <c r="W281" s="10"/>
      <c r="X281" s="10"/>
      <c r="Y281" s="10"/>
      <c r="Z281" s="10"/>
      <c r="AA281" s="10"/>
      <c r="AB281" s="10"/>
      <c r="AC281" s="10"/>
      <c r="AD281" s="10"/>
      <c r="AE281" s="10"/>
      <c r="AF281" s="10"/>
      <c r="AG281" s="10"/>
      <c r="AH281" s="10"/>
      <c r="AI281" s="10"/>
      <c r="AJ281" s="10"/>
      <c r="AK281" s="10"/>
      <c r="AL281" s="10"/>
      <c r="AM281" s="10"/>
      <c r="AN281" s="10"/>
      <c r="AO281" s="10"/>
      <c r="AP281" s="10"/>
      <c r="AQ281" s="111" t="str">
        <f t="shared" si="68"/>
        <v/>
      </c>
      <c r="AR281" s="114" t="str">
        <f>IF(AQ281="","",(LOOKUP(SUM(N281:O281),الفرضيات!$R$2:$R$9, الفرضيات!$S$2:$S$9)))</f>
        <v/>
      </c>
      <c r="AS281" s="114" t="str">
        <f>IF(ISBLANK(L281),"",الفرضيات!$L$2)</f>
        <v/>
      </c>
      <c r="AT281" s="10"/>
      <c r="AU281" s="142"/>
      <c r="AV281" s="10"/>
      <c r="AW281" s="10"/>
      <c r="AX281" s="10"/>
      <c r="AY281" s="10"/>
      <c r="AZ281" s="10"/>
      <c r="BA281" s="10"/>
      <c r="BB281" s="10"/>
      <c r="BC281" s="10"/>
      <c r="BD281" s="10"/>
      <c r="BE281" s="10"/>
      <c r="BF281" s="144"/>
      <c r="BG281" s="158" t="str">
        <f>IF(ISBLANK(L281),"0",T281*(R281-AG281)/الفرضيات!$H$2*(1+AR281))</f>
        <v>0</v>
      </c>
      <c r="BH281" s="158" t="str">
        <f t="shared" si="69"/>
        <v>0</v>
      </c>
      <c r="BI281" s="158" t="str">
        <f t="shared" si="70"/>
        <v>0</v>
      </c>
      <c r="BJ281" s="158" t="str">
        <f t="shared" si="71"/>
        <v>0</v>
      </c>
      <c r="BK281" s="158" t="str">
        <f t="shared" si="72"/>
        <v>0</v>
      </c>
      <c r="BL281" s="158" t="str">
        <f t="shared" si="73"/>
        <v>0</v>
      </c>
      <c r="BM281" s="158" t="str" cm="1">
        <f t="array" ref="BM281">IF(ISBLANK(AW281),"0",_xlfn.CEILING.MATH(AX281/الفرضيات!$H$3*(1+MAX(_xlfn.CHOOSECOLS(_xlfn._xlws.FILTER($I$4:$AT$335,$K$4:$K$335=AW281),36)))))</f>
        <v>0</v>
      </c>
      <c r="BN281" s="158" t="str" cm="1">
        <f t="array" ref="BN281">IF(ISBLANK(AW281),"0",_xlfn.CEILING.MATH(AY281/الفرضيات!$H$4*(1+MAX(_xlfn.CHOOSECOLS(_xlfn._xlws.FILTER($I$4:$AT$335,$K$4:$K$335=AW281),36)))))</f>
        <v>0</v>
      </c>
      <c r="BO281" s="158" t="str">
        <f>IF(ISBLANK(L281),"0",IF(S281&lt;2,"0",(U281*(R281-AG281)/الفرضيات!$H$2*(1+AR281))))</f>
        <v>0</v>
      </c>
      <c r="BP281" s="158" t="str">
        <f t="shared" si="74"/>
        <v>0</v>
      </c>
      <c r="BQ281" s="158" t="str">
        <f t="shared" si="75"/>
        <v>0</v>
      </c>
      <c r="BR281" s="158" t="str">
        <f t="shared" si="76"/>
        <v>0</v>
      </c>
      <c r="BS281" s="158" t="str">
        <f t="shared" si="77"/>
        <v>0</v>
      </c>
      <c r="BT281" s="158" t="str">
        <f t="shared" si="78"/>
        <v>0</v>
      </c>
      <c r="BU281" s="158" t="str" cm="1">
        <f t="array" ref="BU281">IF(ISBLANK(AW281),"0",IF($AZ281&lt;2,"0",_xlfn.CEILING.MATH(AX281/الفرضيات!$H$3*(1+MAX(_xlfn.CHOOSECOLS(_xlfn._xlws.FILTER($I$4:$AT$335,$K$4:$K$335=AW281),36))))))</f>
        <v>0</v>
      </c>
      <c r="BV281" s="158" t="str" cm="1">
        <f t="array" ref="BV281">IF(ISBLANK(AW281),"0",IF($AZ281&lt;2,"0",_xlfn.CEILING.MATH(AY281/الفرضيات!$H$4*(1+MAX(_xlfn.CHOOSECOLS(_xlfn._xlws.FILTER($I$4:$AT$335,$K$4:$K$335=AW281),36))))))</f>
        <v>0</v>
      </c>
      <c r="BW281" s="158" t="str">
        <f>IF(ISBLANK(L281),"0",IF(S281&lt;3,"0",(V281*(R281-AG281)/الفرضيات!$H$2*(1+AR281))))</f>
        <v>0</v>
      </c>
      <c r="BX281" s="158" t="str">
        <f t="shared" si="79"/>
        <v>0</v>
      </c>
      <c r="BY281" s="158" t="str">
        <f t="shared" si="80"/>
        <v>0</v>
      </c>
      <c r="BZ281" s="158" t="str">
        <f t="shared" si="81"/>
        <v>0</v>
      </c>
      <c r="CA281" s="158" t="str">
        <f t="shared" si="82"/>
        <v>0</v>
      </c>
      <c r="CB281" s="158" t="str">
        <f t="shared" si="83"/>
        <v>0</v>
      </c>
      <c r="CC281" s="158" t="str" cm="1">
        <f t="array" ref="CC281">IF(ISBLANK(AW281),"0",IF($AZ281&lt;3,"0",_xlfn.CEILING.MATH(AX281/الفرضيات!$H$3*(1+MAX(_xlfn.CHOOSECOLS(_xlfn._xlws.FILTER($I$4:$AT$335,$K$4:$K$335=AW281),36))))))</f>
        <v>0</v>
      </c>
      <c r="CD281" s="158" t="str" cm="1">
        <f t="array" ref="CD281">IF(ISBLANK(AW281),"0",IF($AZ281&lt;3,"0",_xlfn.CEILING.MATH(AY281/الفرضيات!$H$4*(1+MAX(_xlfn.CHOOSECOLS(_xlfn._xlws.FILTER($I$4:$AT$335,$K$4:$K$335=AW281),36))))))</f>
        <v>0</v>
      </c>
      <c r="CE281" s="158">
        <f>IFERROR(MAX(0,((BG281+BO281+BW281)*(1+AS281+AR281)+(BH281+BI281+BJ281+BL281+BP281+BQ281+BR281+BT281+BX281+BY281+BZ281+CB281)*(1+AS281))*(1+ VLOOKUP(AQ281,الفرضيات!$N$1:$O$11,2,0))-AH281),0)</f>
        <v>0</v>
      </c>
      <c r="CF281" s="158">
        <f t="shared" si="84"/>
        <v>0</v>
      </c>
      <c r="CG281" s="158" cm="1">
        <f t="array" ref="CG281">IFERROR(MAX(0,MAX(BM281,BU281,CC281)*(1+VLOOKUP(MAX(_xlfn.CHOOSECOLS(_xlfn._xlws.FILTER($I$4:$AT$335,$K$4:$K$335=AW281),35)),الفرضيات!$N$2:$O$11,2,0))-BA281),0)</f>
        <v>0</v>
      </c>
      <c r="CH281" s="158" cm="1">
        <f t="array" ref="CH281">IFERROR(MAX(0,MAX(BN281,BV281,CD281)*(1+VLOOKUP(MAX(_xlfn.CHOOSECOLS(_xlfn._xlws.FILTER($I$4:$AT$335,$K$4:$K$335=AW281),35)),الفرضيات!$N$2:$O$11,2,0))-BB281),0)</f>
        <v>0</v>
      </c>
    </row>
    <row r="282" spans="9:86" ht="24.75" thickBot="1" x14ac:dyDescent="0.3">
      <c r="I282" s="10"/>
      <c r="J282" s="10"/>
      <c r="K282" s="10"/>
      <c r="L282" s="10"/>
      <c r="M282" s="10"/>
      <c r="N282" s="10"/>
      <c r="O282" s="10"/>
      <c r="P282" s="10"/>
      <c r="Q282" s="10"/>
      <c r="R282" s="10"/>
      <c r="S282" s="10"/>
      <c r="T282" s="114"/>
      <c r="U282" s="114"/>
      <c r="V282" s="114"/>
      <c r="W282" s="10"/>
      <c r="X282" s="10"/>
      <c r="Y282" s="10"/>
      <c r="Z282" s="10"/>
      <c r="AA282" s="10"/>
      <c r="AB282" s="10"/>
      <c r="AC282" s="10"/>
      <c r="AD282" s="10"/>
      <c r="AE282" s="10"/>
      <c r="AF282" s="10"/>
      <c r="AG282" s="10"/>
      <c r="AH282" s="10"/>
      <c r="AI282" s="10"/>
      <c r="AJ282" s="10"/>
      <c r="AK282" s="10"/>
      <c r="AL282" s="10"/>
      <c r="AM282" s="10"/>
      <c r="AN282" s="10"/>
      <c r="AO282" s="10"/>
      <c r="AP282" s="10"/>
      <c r="AQ282" s="111" t="str">
        <f t="shared" si="68"/>
        <v/>
      </c>
      <c r="AR282" s="114" t="str">
        <f>IF(AQ282="","",(LOOKUP(SUM(N282:O282),الفرضيات!$R$2:$R$9, الفرضيات!$S$2:$S$9)))</f>
        <v/>
      </c>
      <c r="AS282" s="114" t="str">
        <f>IF(ISBLANK(L282),"",الفرضيات!$L$2)</f>
        <v/>
      </c>
      <c r="AT282" s="10"/>
      <c r="AU282" s="142"/>
      <c r="AV282" s="10"/>
      <c r="AW282" s="10"/>
      <c r="AX282" s="10"/>
      <c r="AY282" s="10"/>
      <c r="AZ282" s="10"/>
      <c r="BA282" s="10"/>
      <c r="BB282" s="10"/>
      <c r="BC282" s="10"/>
      <c r="BD282" s="10"/>
      <c r="BE282" s="10"/>
      <c r="BF282" s="144"/>
      <c r="BG282" s="158" t="str">
        <f>IF(ISBLANK(L282),"0",T282*(R282-AG282)/الفرضيات!$H$2*(1+AR282))</f>
        <v>0</v>
      </c>
      <c r="BH282" s="158" t="str">
        <f t="shared" si="69"/>
        <v>0</v>
      </c>
      <c r="BI282" s="158" t="str">
        <f t="shared" si="70"/>
        <v>0</v>
      </c>
      <c r="BJ282" s="158" t="str">
        <f t="shared" si="71"/>
        <v>0</v>
      </c>
      <c r="BK282" s="158" t="str">
        <f t="shared" si="72"/>
        <v>0</v>
      </c>
      <c r="BL282" s="158" t="str">
        <f t="shared" si="73"/>
        <v>0</v>
      </c>
      <c r="BM282" s="158" t="str" cm="1">
        <f t="array" ref="BM282">IF(ISBLANK(AW282),"0",_xlfn.CEILING.MATH(AX282/الفرضيات!$H$3*(1+MAX(_xlfn.CHOOSECOLS(_xlfn._xlws.FILTER($I$4:$AT$335,$K$4:$K$335=AW282),36)))))</f>
        <v>0</v>
      </c>
      <c r="BN282" s="158" t="str" cm="1">
        <f t="array" ref="BN282">IF(ISBLANK(AW282),"0",_xlfn.CEILING.MATH(AY282/الفرضيات!$H$4*(1+MAX(_xlfn.CHOOSECOLS(_xlfn._xlws.FILTER($I$4:$AT$335,$K$4:$K$335=AW282),36)))))</f>
        <v>0</v>
      </c>
      <c r="BO282" s="158" t="str">
        <f>IF(ISBLANK(L282),"0",IF(S282&lt;2,"0",(U282*(R282-AG282)/الفرضيات!$H$2*(1+AR282))))</f>
        <v>0</v>
      </c>
      <c r="BP282" s="158" t="str">
        <f t="shared" si="74"/>
        <v>0</v>
      </c>
      <c r="BQ282" s="158" t="str">
        <f t="shared" si="75"/>
        <v>0</v>
      </c>
      <c r="BR282" s="158" t="str">
        <f t="shared" si="76"/>
        <v>0</v>
      </c>
      <c r="BS282" s="158" t="str">
        <f t="shared" si="77"/>
        <v>0</v>
      </c>
      <c r="BT282" s="158" t="str">
        <f t="shared" si="78"/>
        <v>0</v>
      </c>
      <c r="BU282" s="158" t="str" cm="1">
        <f t="array" ref="BU282">IF(ISBLANK(AW282),"0",IF($AZ282&lt;2,"0",_xlfn.CEILING.MATH(AX282/الفرضيات!$H$3*(1+MAX(_xlfn.CHOOSECOLS(_xlfn._xlws.FILTER($I$4:$AT$335,$K$4:$K$335=AW282),36))))))</f>
        <v>0</v>
      </c>
      <c r="BV282" s="158" t="str" cm="1">
        <f t="array" ref="BV282">IF(ISBLANK(AW282),"0",IF($AZ282&lt;2,"0",_xlfn.CEILING.MATH(AY282/الفرضيات!$H$4*(1+MAX(_xlfn.CHOOSECOLS(_xlfn._xlws.FILTER($I$4:$AT$335,$K$4:$K$335=AW282),36))))))</f>
        <v>0</v>
      </c>
      <c r="BW282" s="158" t="str">
        <f>IF(ISBLANK(L282),"0",IF(S282&lt;3,"0",(V282*(R282-AG282)/الفرضيات!$H$2*(1+AR282))))</f>
        <v>0</v>
      </c>
      <c r="BX282" s="158" t="str">
        <f t="shared" si="79"/>
        <v>0</v>
      </c>
      <c r="BY282" s="158" t="str">
        <f t="shared" si="80"/>
        <v>0</v>
      </c>
      <c r="BZ282" s="158" t="str">
        <f t="shared" si="81"/>
        <v>0</v>
      </c>
      <c r="CA282" s="158" t="str">
        <f t="shared" si="82"/>
        <v>0</v>
      </c>
      <c r="CB282" s="158" t="str">
        <f t="shared" si="83"/>
        <v>0</v>
      </c>
      <c r="CC282" s="158" t="str" cm="1">
        <f t="array" ref="CC282">IF(ISBLANK(AW282),"0",IF($AZ282&lt;3,"0",_xlfn.CEILING.MATH(AX282/الفرضيات!$H$3*(1+MAX(_xlfn.CHOOSECOLS(_xlfn._xlws.FILTER($I$4:$AT$335,$K$4:$K$335=AW282),36))))))</f>
        <v>0</v>
      </c>
      <c r="CD282" s="158" t="str" cm="1">
        <f t="array" ref="CD282">IF(ISBLANK(AW282),"0",IF($AZ282&lt;3,"0",_xlfn.CEILING.MATH(AY282/الفرضيات!$H$4*(1+MAX(_xlfn.CHOOSECOLS(_xlfn._xlws.FILTER($I$4:$AT$335,$K$4:$K$335=AW282),36))))))</f>
        <v>0</v>
      </c>
      <c r="CE282" s="158">
        <f>IFERROR(MAX(0,((BG282+BO282+BW282)*(1+AS282+AR282)+(BH282+BI282+BJ282+BL282+BP282+BQ282+BR282+BT282+BX282+BY282+BZ282+CB282)*(1+AS282))*(1+ VLOOKUP(AQ282,الفرضيات!$N$1:$O$11,2,0))-AH282),0)</f>
        <v>0</v>
      </c>
      <c r="CF282" s="158">
        <f t="shared" si="84"/>
        <v>0</v>
      </c>
      <c r="CG282" s="158" cm="1">
        <f t="array" ref="CG282">IFERROR(MAX(0,MAX(BM282,BU282,CC282)*(1+VLOOKUP(MAX(_xlfn.CHOOSECOLS(_xlfn._xlws.FILTER($I$4:$AT$335,$K$4:$K$335=AW282),35)),الفرضيات!$N$2:$O$11,2,0))-BA282),0)</f>
        <v>0</v>
      </c>
      <c r="CH282" s="158" cm="1">
        <f t="array" ref="CH282">IFERROR(MAX(0,MAX(BN282,BV282,CD282)*(1+VLOOKUP(MAX(_xlfn.CHOOSECOLS(_xlfn._xlws.FILTER($I$4:$AT$335,$K$4:$K$335=AW282),35)),الفرضيات!$N$2:$O$11,2,0))-BB282),0)</f>
        <v>0</v>
      </c>
    </row>
    <row r="283" spans="9:86" ht="24.75" thickBot="1" x14ac:dyDescent="0.3">
      <c r="I283" s="10"/>
      <c r="J283" s="10"/>
      <c r="K283" s="10"/>
      <c r="L283" s="10"/>
      <c r="M283" s="10"/>
      <c r="N283" s="10"/>
      <c r="O283" s="10"/>
      <c r="P283" s="10"/>
      <c r="Q283" s="10"/>
      <c r="R283" s="10"/>
      <c r="S283" s="10"/>
      <c r="T283" s="114"/>
      <c r="U283" s="114"/>
      <c r="V283" s="114"/>
      <c r="W283" s="10"/>
      <c r="X283" s="10"/>
      <c r="Y283" s="10"/>
      <c r="Z283" s="10"/>
      <c r="AA283" s="10"/>
      <c r="AB283" s="10"/>
      <c r="AC283" s="10"/>
      <c r="AD283" s="10"/>
      <c r="AE283" s="10"/>
      <c r="AF283" s="10"/>
      <c r="AG283" s="10"/>
      <c r="AH283" s="10"/>
      <c r="AI283" s="10"/>
      <c r="AJ283" s="10"/>
      <c r="AK283" s="10"/>
      <c r="AL283" s="10"/>
      <c r="AM283" s="10"/>
      <c r="AN283" s="10"/>
      <c r="AO283" s="10"/>
      <c r="AP283" s="10"/>
      <c r="AQ283" s="111" t="str">
        <f t="shared" si="68"/>
        <v/>
      </c>
      <c r="AR283" s="114" t="str">
        <f>IF(AQ283="","",(LOOKUP(SUM(N283:O283),الفرضيات!$R$2:$R$9, الفرضيات!$S$2:$S$9)))</f>
        <v/>
      </c>
      <c r="AS283" s="114" t="str">
        <f>IF(ISBLANK(L283),"",الفرضيات!$L$2)</f>
        <v/>
      </c>
      <c r="AT283" s="10"/>
      <c r="AU283" s="142"/>
      <c r="AV283" s="10"/>
      <c r="AW283" s="10"/>
      <c r="AX283" s="10"/>
      <c r="AY283" s="10"/>
      <c r="AZ283" s="10"/>
      <c r="BA283" s="10"/>
      <c r="BB283" s="10"/>
      <c r="BC283" s="10"/>
      <c r="BD283" s="10"/>
      <c r="BE283" s="10"/>
      <c r="BF283" s="144"/>
      <c r="BG283" s="158" t="str">
        <f>IF(ISBLANK(L283),"0",T283*(R283-AG283)/الفرضيات!$H$2*(1+AR283))</f>
        <v>0</v>
      </c>
      <c r="BH283" s="158" t="str">
        <f t="shared" si="69"/>
        <v>0</v>
      </c>
      <c r="BI283" s="158" t="str">
        <f t="shared" si="70"/>
        <v>0</v>
      </c>
      <c r="BJ283" s="158" t="str">
        <f t="shared" si="71"/>
        <v>0</v>
      </c>
      <c r="BK283" s="158" t="str">
        <f t="shared" si="72"/>
        <v>0</v>
      </c>
      <c r="BL283" s="158" t="str">
        <f t="shared" si="73"/>
        <v>0</v>
      </c>
      <c r="BM283" s="158" t="str" cm="1">
        <f t="array" ref="BM283">IF(ISBLANK(AW283),"0",_xlfn.CEILING.MATH(AX283/الفرضيات!$H$3*(1+MAX(_xlfn.CHOOSECOLS(_xlfn._xlws.FILTER($I$4:$AT$335,$K$4:$K$335=AW283),36)))))</f>
        <v>0</v>
      </c>
      <c r="BN283" s="158" t="str" cm="1">
        <f t="array" ref="BN283">IF(ISBLANK(AW283),"0",_xlfn.CEILING.MATH(AY283/الفرضيات!$H$4*(1+MAX(_xlfn.CHOOSECOLS(_xlfn._xlws.FILTER($I$4:$AT$335,$K$4:$K$335=AW283),36)))))</f>
        <v>0</v>
      </c>
      <c r="BO283" s="158" t="str">
        <f>IF(ISBLANK(L283),"0",IF(S283&lt;2,"0",(U283*(R283-AG283)/الفرضيات!$H$2*(1+AR283))))</f>
        <v>0</v>
      </c>
      <c r="BP283" s="158" t="str">
        <f t="shared" si="74"/>
        <v>0</v>
      </c>
      <c r="BQ283" s="158" t="str">
        <f t="shared" si="75"/>
        <v>0</v>
      </c>
      <c r="BR283" s="158" t="str">
        <f t="shared" si="76"/>
        <v>0</v>
      </c>
      <c r="BS283" s="158" t="str">
        <f t="shared" si="77"/>
        <v>0</v>
      </c>
      <c r="BT283" s="158" t="str">
        <f t="shared" si="78"/>
        <v>0</v>
      </c>
      <c r="BU283" s="158" t="str" cm="1">
        <f t="array" ref="BU283">IF(ISBLANK(AW283),"0",IF($AZ283&lt;2,"0",_xlfn.CEILING.MATH(AX283/الفرضيات!$H$3*(1+MAX(_xlfn.CHOOSECOLS(_xlfn._xlws.FILTER($I$4:$AT$335,$K$4:$K$335=AW283),36))))))</f>
        <v>0</v>
      </c>
      <c r="BV283" s="158" t="str" cm="1">
        <f t="array" ref="BV283">IF(ISBLANK(AW283),"0",IF($AZ283&lt;2,"0",_xlfn.CEILING.MATH(AY283/الفرضيات!$H$4*(1+MAX(_xlfn.CHOOSECOLS(_xlfn._xlws.FILTER($I$4:$AT$335,$K$4:$K$335=AW283),36))))))</f>
        <v>0</v>
      </c>
      <c r="BW283" s="158" t="str">
        <f>IF(ISBLANK(L283),"0",IF(S283&lt;3,"0",(V283*(R283-AG283)/الفرضيات!$H$2*(1+AR283))))</f>
        <v>0</v>
      </c>
      <c r="BX283" s="158" t="str">
        <f t="shared" si="79"/>
        <v>0</v>
      </c>
      <c r="BY283" s="158" t="str">
        <f t="shared" si="80"/>
        <v>0</v>
      </c>
      <c r="BZ283" s="158" t="str">
        <f t="shared" si="81"/>
        <v>0</v>
      </c>
      <c r="CA283" s="158" t="str">
        <f t="shared" si="82"/>
        <v>0</v>
      </c>
      <c r="CB283" s="158" t="str">
        <f t="shared" si="83"/>
        <v>0</v>
      </c>
      <c r="CC283" s="158" t="str" cm="1">
        <f t="array" ref="CC283">IF(ISBLANK(AW283),"0",IF($AZ283&lt;3,"0",_xlfn.CEILING.MATH(AX283/الفرضيات!$H$3*(1+MAX(_xlfn.CHOOSECOLS(_xlfn._xlws.FILTER($I$4:$AT$335,$K$4:$K$335=AW283),36))))))</f>
        <v>0</v>
      </c>
      <c r="CD283" s="158" t="str" cm="1">
        <f t="array" ref="CD283">IF(ISBLANK(AW283),"0",IF($AZ283&lt;3,"0",_xlfn.CEILING.MATH(AY283/الفرضيات!$H$4*(1+MAX(_xlfn.CHOOSECOLS(_xlfn._xlws.FILTER($I$4:$AT$335,$K$4:$K$335=AW283),36))))))</f>
        <v>0</v>
      </c>
      <c r="CE283" s="158">
        <f>IFERROR(MAX(0,((BG283+BO283+BW283)*(1+AS283+AR283)+(BH283+BI283+BJ283+BL283+BP283+BQ283+BR283+BT283+BX283+BY283+BZ283+CB283)*(1+AS283))*(1+ VLOOKUP(AQ283,الفرضيات!$N$1:$O$11,2,0))-AH283),0)</f>
        <v>0</v>
      </c>
      <c r="CF283" s="158">
        <f t="shared" si="84"/>
        <v>0</v>
      </c>
      <c r="CG283" s="158" cm="1">
        <f t="array" ref="CG283">IFERROR(MAX(0,MAX(BM283,BU283,CC283)*(1+VLOOKUP(MAX(_xlfn.CHOOSECOLS(_xlfn._xlws.FILTER($I$4:$AT$335,$K$4:$K$335=AW283),35)),الفرضيات!$N$2:$O$11,2,0))-BA283),0)</f>
        <v>0</v>
      </c>
      <c r="CH283" s="158" cm="1">
        <f t="array" ref="CH283">IFERROR(MAX(0,MAX(BN283,BV283,CD283)*(1+VLOOKUP(MAX(_xlfn.CHOOSECOLS(_xlfn._xlws.FILTER($I$4:$AT$335,$K$4:$K$335=AW283),35)),الفرضيات!$N$2:$O$11,2,0))-BB283),0)</f>
        <v>0</v>
      </c>
    </row>
    <row r="284" spans="9:86" ht="24.75" thickBot="1" x14ac:dyDescent="0.3">
      <c r="I284" s="10"/>
      <c r="J284" s="10"/>
      <c r="K284" s="10"/>
      <c r="L284" s="10"/>
      <c r="M284" s="10"/>
      <c r="N284" s="10"/>
      <c r="O284" s="10"/>
      <c r="P284" s="10"/>
      <c r="Q284" s="10"/>
      <c r="R284" s="10"/>
      <c r="S284" s="10"/>
      <c r="T284" s="114"/>
      <c r="U284" s="114"/>
      <c r="V284" s="114"/>
      <c r="W284" s="10"/>
      <c r="X284" s="10"/>
      <c r="Y284" s="10"/>
      <c r="Z284" s="10"/>
      <c r="AA284" s="10"/>
      <c r="AB284" s="10"/>
      <c r="AC284" s="10"/>
      <c r="AD284" s="10"/>
      <c r="AE284" s="10"/>
      <c r="AF284" s="10"/>
      <c r="AG284" s="10"/>
      <c r="AH284" s="10"/>
      <c r="AI284" s="10"/>
      <c r="AJ284" s="10"/>
      <c r="AK284" s="10"/>
      <c r="AL284" s="10"/>
      <c r="AM284" s="10"/>
      <c r="AN284" s="10"/>
      <c r="AO284" s="10"/>
      <c r="AP284" s="10"/>
      <c r="AQ284" s="111" t="str">
        <f t="shared" si="68"/>
        <v/>
      </c>
      <c r="AR284" s="114" t="str">
        <f>IF(AQ284="","",(LOOKUP(SUM(N284:O284),الفرضيات!$R$2:$R$9, الفرضيات!$S$2:$S$9)))</f>
        <v/>
      </c>
      <c r="AS284" s="114" t="str">
        <f>IF(ISBLANK(L284),"",الفرضيات!$L$2)</f>
        <v/>
      </c>
      <c r="AT284" s="10"/>
      <c r="AU284" s="142"/>
      <c r="AV284" s="10"/>
      <c r="AW284" s="10"/>
      <c r="AX284" s="10"/>
      <c r="AY284" s="10"/>
      <c r="AZ284" s="10"/>
      <c r="BA284" s="10"/>
      <c r="BB284" s="10"/>
      <c r="BC284" s="10"/>
      <c r="BD284" s="10"/>
      <c r="BE284" s="10"/>
      <c r="BF284" s="144"/>
      <c r="BG284" s="158" t="str">
        <f>IF(ISBLANK(L284),"0",T284*(R284-AG284)/الفرضيات!$H$2*(1+AR284))</f>
        <v>0</v>
      </c>
      <c r="BH284" s="158" t="str">
        <f t="shared" si="69"/>
        <v>0</v>
      </c>
      <c r="BI284" s="158" t="str">
        <f t="shared" si="70"/>
        <v>0</v>
      </c>
      <c r="BJ284" s="158" t="str">
        <f t="shared" si="71"/>
        <v>0</v>
      </c>
      <c r="BK284" s="158" t="str">
        <f t="shared" si="72"/>
        <v>0</v>
      </c>
      <c r="BL284" s="158" t="str">
        <f t="shared" si="73"/>
        <v>0</v>
      </c>
      <c r="BM284" s="158" t="str" cm="1">
        <f t="array" ref="BM284">IF(ISBLANK(AW284),"0",_xlfn.CEILING.MATH(AX284/الفرضيات!$H$3*(1+MAX(_xlfn.CHOOSECOLS(_xlfn._xlws.FILTER($I$4:$AT$335,$K$4:$K$335=AW284),36)))))</f>
        <v>0</v>
      </c>
      <c r="BN284" s="158" t="str" cm="1">
        <f t="array" ref="BN284">IF(ISBLANK(AW284),"0",_xlfn.CEILING.MATH(AY284/الفرضيات!$H$4*(1+MAX(_xlfn.CHOOSECOLS(_xlfn._xlws.FILTER($I$4:$AT$335,$K$4:$K$335=AW284),36)))))</f>
        <v>0</v>
      </c>
      <c r="BO284" s="158" t="str">
        <f>IF(ISBLANK(L284),"0",IF(S284&lt;2,"0",(U284*(R284-AG284)/الفرضيات!$H$2*(1+AR284))))</f>
        <v>0</v>
      </c>
      <c r="BP284" s="158" t="str">
        <f t="shared" si="74"/>
        <v>0</v>
      </c>
      <c r="BQ284" s="158" t="str">
        <f t="shared" si="75"/>
        <v>0</v>
      </c>
      <c r="BR284" s="158" t="str">
        <f t="shared" si="76"/>
        <v>0</v>
      </c>
      <c r="BS284" s="158" t="str">
        <f t="shared" si="77"/>
        <v>0</v>
      </c>
      <c r="BT284" s="158" t="str">
        <f t="shared" si="78"/>
        <v>0</v>
      </c>
      <c r="BU284" s="158" t="str" cm="1">
        <f t="array" ref="BU284">IF(ISBLANK(AW284),"0",IF($AZ284&lt;2,"0",_xlfn.CEILING.MATH(AX284/الفرضيات!$H$3*(1+MAX(_xlfn.CHOOSECOLS(_xlfn._xlws.FILTER($I$4:$AT$335,$K$4:$K$335=AW284),36))))))</f>
        <v>0</v>
      </c>
      <c r="BV284" s="158" t="str" cm="1">
        <f t="array" ref="BV284">IF(ISBLANK(AW284),"0",IF($AZ284&lt;2,"0",_xlfn.CEILING.MATH(AY284/الفرضيات!$H$4*(1+MAX(_xlfn.CHOOSECOLS(_xlfn._xlws.FILTER($I$4:$AT$335,$K$4:$K$335=AW284),36))))))</f>
        <v>0</v>
      </c>
      <c r="BW284" s="158" t="str">
        <f>IF(ISBLANK(L284),"0",IF(S284&lt;3,"0",(V284*(R284-AG284)/الفرضيات!$H$2*(1+AR284))))</f>
        <v>0</v>
      </c>
      <c r="BX284" s="158" t="str">
        <f t="shared" si="79"/>
        <v>0</v>
      </c>
      <c r="BY284" s="158" t="str">
        <f t="shared" si="80"/>
        <v>0</v>
      </c>
      <c r="BZ284" s="158" t="str">
        <f t="shared" si="81"/>
        <v>0</v>
      </c>
      <c r="CA284" s="158" t="str">
        <f t="shared" si="82"/>
        <v>0</v>
      </c>
      <c r="CB284" s="158" t="str">
        <f t="shared" si="83"/>
        <v>0</v>
      </c>
      <c r="CC284" s="158" t="str" cm="1">
        <f t="array" ref="CC284">IF(ISBLANK(AW284),"0",IF($AZ284&lt;3,"0",_xlfn.CEILING.MATH(AX284/الفرضيات!$H$3*(1+MAX(_xlfn.CHOOSECOLS(_xlfn._xlws.FILTER($I$4:$AT$335,$K$4:$K$335=AW284),36))))))</f>
        <v>0</v>
      </c>
      <c r="CD284" s="158" t="str" cm="1">
        <f t="array" ref="CD284">IF(ISBLANK(AW284),"0",IF($AZ284&lt;3,"0",_xlfn.CEILING.MATH(AY284/الفرضيات!$H$4*(1+MAX(_xlfn.CHOOSECOLS(_xlfn._xlws.FILTER($I$4:$AT$335,$K$4:$K$335=AW284),36))))))</f>
        <v>0</v>
      </c>
      <c r="CE284" s="158">
        <f>IFERROR(MAX(0,((BG284+BO284+BW284)*(1+AS284+AR284)+(BH284+BI284+BJ284+BL284+BP284+BQ284+BR284+BT284+BX284+BY284+BZ284+CB284)*(1+AS284))*(1+ VLOOKUP(AQ284,الفرضيات!$N$1:$O$11,2,0))-AH284),0)</f>
        <v>0</v>
      </c>
      <c r="CF284" s="158">
        <f t="shared" si="84"/>
        <v>0</v>
      </c>
      <c r="CG284" s="158" cm="1">
        <f t="array" ref="CG284">IFERROR(MAX(0,MAX(BM284,BU284,CC284)*(1+VLOOKUP(MAX(_xlfn.CHOOSECOLS(_xlfn._xlws.FILTER($I$4:$AT$335,$K$4:$K$335=AW284),35)),الفرضيات!$N$2:$O$11,2,0))-BA284),0)</f>
        <v>0</v>
      </c>
      <c r="CH284" s="158" cm="1">
        <f t="array" ref="CH284">IFERROR(MAX(0,MAX(BN284,BV284,CD284)*(1+VLOOKUP(MAX(_xlfn.CHOOSECOLS(_xlfn._xlws.FILTER($I$4:$AT$335,$K$4:$K$335=AW284),35)),الفرضيات!$N$2:$O$11,2,0))-BB284),0)</f>
        <v>0</v>
      </c>
    </row>
    <row r="285" spans="9:86" ht="24.75" thickBot="1" x14ac:dyDescent="0.3">
      <c r="I285" s="10"/>
      <c r="J285" s="10"/>
      <c r="K285" s="10"/>
      <c r="L285" s="10"/>
      <c r="M285" s="10"/>
      <c r="N285" s="10"/>
      <c r="O285" s="10"/>
      <c r="P285" s="10"/>
      <c r="Q285" s="10"/>
      <c r="R285" s="10"/>
      <c r="S285" s="10"/>
      <c r="T285" s="114"/>
      <c r="U285" s="114"/>
      <c r="V285" s="114"/>
      <c r="W285" s="10"/>
      <c r="X285" s="10"/>
      <c r="Y285" s="10"/>
      <c r="Z285" s="10"/>
      <c r="AA285" s="10"/>
      <c r="AB285" s="10"/>
      <c r="AC285" s="10"/>
      <c r="AD285" s="10"/>
      <c r="AE285" s="10"/>
      <c r="AF285" s="10"/>
      <c r="AG285" s="10"/>
      <c r="AH285" s="10"/>
      <c r="AI285" s="10"/>
      <c r="AJ285" s="10"/>
      <c r="AK285" s="10"/>
      <c r="AL285" s="10"/>
      <c r="AM285" s="10"/>
      <c r="AN285" s="10"/>
      <c r="AO285" s="10"/>
      <c r="AP285" s="10"/>
      <c r="AQ285" s="111" t="str">
        <f t="shared" si="68"/>
        <v/>
      </c>
      <c r="AR285" s="114" t="str">
        <f>IF(AQ285="","",(LOOKUP(SUM(N285:O285),الفرضيات!$R$2:$R$9, الفرضيات!$S$2:$S$9)))</f>
        <v/>
      </c>
      <c r="AS285" s="114" t="str">
        <f>IF(ISBLANK(L285),"",الفرضيات!$L$2)</f>
        <v/>
      </c>
      <c r="AT285" s="10"/>
      <c r="AU285" s="142"/>
      <c r="AV285" s="10"/>
      <c r="AW285" s="10"/>
      <c r="AX285" s="10"/>
      <c r="AY285" s="10"/>
      <c r="AZ285" s="10"/>
      <c r="BA285" s="10"/>
      <c r="BB285" s="10"/>
      <c r="BC285" s="10"/>
      <c r="BD285" s="10"/>
      <c r="BE285" s="10"/>
      <c r="BF285" s="144"/>
      <c r="BG285" s="158" t="str">
        <f>IF(ISBLANK(L285),"0",T285*(R285-AG285)/الفرضيات!$H$2*(1+AR285))</f>
        <v>0</v>
      </c>
      <c r="BH285" s="158" t="str">
        <f t="shared" si="69"/>
        <v>0</v>
      </c>
      <c r="BI285" s="158" t="str">
        <f t="shared" si="70"/>
        <v>0</v>
      </c>
      <c r="BJ285" s="158" t="str">
        <f t="shared" si="71"/>
        <v>0</v>
      </c>
      <c r="BK285" s="158" t="str">
        <f t="shared" si="72"/>
        <v>0</v>
      </c>
      <c r="BL285" s="158" t="str">
        <f t="shared" si="73"/>
        <v>0</v>
      </c>
      <c r="BM285" s="158" t="str" cm="1">
        <f t="array" ref="BM285">IF(ISBLANK(AW285),"0",_xlfn.CEILING.MATH(AX285/الفرضيات!$H$3*(1+MAX(_xlfn.CHOOSECOLS(_xlfn._xlws.FILTER($I$4:$AT$335,$K$4:$K$335=AW285),36)))))</f>
        <v>0</v>
      </c>
      <c r="BN285" s="158" t="str" cm="1">
        <f t="array" ref="BN285">IF(ISBLANK(AW285),"0",_xlfn.CEILING.MATH(AY285/الفرضيات!$H$4*(1+MAX(_xlfn.CHOOSECOLS(_xlfn._xlws.FILTER($I$4:$AT$335,$K$4:$K$335=AW285),36)))))</f>
        <v>0</v>
      </c>
      <c r="BO285" s="158" t="str">
        <f>IF(ISBLANK(L285),"0",IF(S285&lt;2,"0",(U285*(R285-AG285)/الفرضيات!$H$2*(1+AR285))))</f>
        <v>0</v>
      </c>
      <c r="BP285" s="158" t="str">
        <f t="shared" si="74"/>
        <v>0</v>
      </c>
      <c r="BQ285" s="158" t="str">
        <f t="shared" si="75"/>
        <v>0</v>
      </c>
      <c r="BR285" s="158" t="str">
        <f t="shared" si="76"/>
        <v>0</v>
      </c>
      <c r="BS285" s="158" t="str">
        <f t="shared" si="77"/>
        <v>0</v>
      </c>
      <c r="BT285" s="158" t="str">
        <f t="shared" si="78"/>
        <v>0</v>
      </c>
      <c r="BU285" s="158" t="str" cm="1">
        <f t="array" ref="BU285">IF(ISBLANK(AW285),"0",IF($AZ285&lt;2,"0",_xlfn.CEILING.MATH(AX285/الفرضيات!$H$3*(1+MAX(_xlfn.CHOOSECOLS(_xlfn._xlws.FILTER($I$4:$AT$335,$K$4:$K$335=AW285),36))))))</f>
        <v>0</v>
      </c>
      <c r="BV285" s="158" t="str" cm="1">
        <f t="array" ref="BV285">IF(ISBLANK(AW285),"0",IF($AZ285&lt;2,"0",_xlfn.CEILING.MATH(AY285/الفرضيات!$H$4*(1+MAX(_xlfn.CHOOSECOLS(_xlfn._xlws.FILTER($I$4:$AT$335,$K$4:$K$335=AW285),36))))))</f>
        <v>0</v>
      </c>
      <c r="BW285" s="158" t="str">
        <f>IF(ISBLANK(L285),"0",IF(S285&lt;3,"0",(V285*(R285-AG285)/الفرضيات!$H$2*(1+AR285))))</f>
        <v>0</v>
      </c>
      <c r="BX285" s="158" t="str">
        <f t="shared" si="79"/>
        <v>0</v>
      </c>
      <c r="BY285" s="158" t="str">
        <f t="shared" si="80"/>
        <v>0</v>
      </c>
      <c r="BZ285" s="158" t="str">
        <f t="shared" si="81"/>
        <v>0</v>
      </c>
      <c r="CA285" s="158" t="str">
        <f t="shared" si="82"/>
        <v>0</v>
      </c>
      <c r="CB285" s="158" t="str">
        <f t="shared" si="83"/>
        <v>0</v>
      </c>
      <c r="CC285" s="158" t="str" cm="1">
        <f t="array" ref="CC285">IF(ISBLANK(AW285),"0",IF($AZ285&lt;3,"0",_xlfn.CEILING.MATH(AX285/الفرضيات!$H$3*(1+MAX(_xlfn.CHOOSECOLS(_xlfn._xlws.FILTER($I$4:$AT$335,$K$4:$K$335=AW285),36))))))</f>
        <v>0</v>
      </c>
      <c r="CD285" s="158" t="str" cm="1">
        <f t="array" ref="CD285">IF(ISBLANK(AW285),"0",IF($AZ285&lt;3,"0",_xlfn.CEILING.MATH(AY285/الفرضيات!$H$4*(1+MAX(_xlfn.CHOOSECOLS(_xlfn._xlws.FILTER($I$4:$AT$335,$K$4:$K$335=AW285),36))))))</f>
        <v>0</v>
      </c>
      <c r="CE285" s="158">
        <f>IFERROR(MAX(0,((BG285+BO285+BW285)*(1+AS285+AR285)+(BH285+BI285+BJ285+BL285+BP285+BQ285+BR285+BT285+BX285+BY285+BZ285+CB285)*(1+AS285))*(1+ VLOOKUP(AQ285,الفرضيات!$N$1:$O$11,2,0))-AH285),0)</f>
        <v>0</v>
      </c>
      <c r="CF285" s="158">
        <f t="shared" si="84"/>
        <v>0</v>
      </c>
      <c r="CG285" s="158" cm="1">
        <f t="array" ref="CG285">IFERROR(MAX(0,MAX(BM285,BU285,CC285)*(1+VLOOKUP(MAX(_xlfn.CHOOSECOLS(_xlfn._xlws.FILTER($I$4:$AT$335,$K$4:$K$335=AW285),35)),الفرضيات!$N$2:$O$11,2,0))-BA285),0)</f>
        <v>0</v>
      </c>
      <c r="CH285" s="158" cm="1">
        <f t="array" ref="CH285">IFERROR(MAX(0,MAX(BN285,BV285,CD285)*(1+VLOOKUP(MAX(_xlfn.CHOOSECOLS(_xlfn._xlws.FILTER($I$4:$AT$335,$K$4:$K$335=AW285),35)),الفرضيات!$N$2:$O$11,2,0))-BB285),0)</f>
        <v>0</v>
      </c>
    </row>
    <row r="286" spans="9:86" ht="24.75" thickBot="1" x14ac:dyDescent="0.3">
      <c r="I286" s="10"/>
      <c r="J286" s="10"/>
      <c r="K286" s="10"/>
      <c r="L286" s="10"/>
      <c r="M286" s="10"/>
      <c r="N286" s="10"/>
      <c r="O286" s="10"/>
      <c r="P286" s="10"/>
      <c r="Q286" s="10"/>
      <c r="R286" s="10"/>
      <c r="S286" s="10"/>
      <c r="T286" s="114"/>
      <c r="U286" s="114"/>
      <c r="V286" s="114"/>
      <c r="W286" s="10"/>
      <c r="X286" s="10"/>
      <c r="Y286" s="10"/>
      <c r="Z286" s="10"/>
      <c r="AA286" s="10"/>
      <c r="AB286" s="10"/>
      <c r="AC286" s="10"/>
      <c r="AD286" s="10"/>
      <c r="AE286" s="10"/>
      <c r="AF286" s="10"/>
      <c r="AG286" s="10"/>
      <c r="AH286" s="10"/>
      <c r="AI286" s="10"/>
      <c r="AJ286" s="10"/>
      <c r="AK286" s="10"/>
      <c r="AL286" s="10"/>
      <c r="AM286" s="10"/>
      <c r="AN286" s="10"/>
      <c r="AO286" s="10"/>
      <c r="AP286" s="10"/>
      <c r="AQ286" s="111" t="str">
        <f t="shared" si="68"/>
        <v/>
      </c>
      <c r="AR286" s="114" t="str">
        <f>IF(AQ286="","",(LOOKUP(SUM(N286:O286),الفرضيات!$R$2:$R$9, الفرضيات!$S$2:$S$9)))</f>
        <v/>
      </c>
      <c r="AS286" s="114" t="str">
        <f>IF(ISBLANK(L286),"",الفرضيات!$L$2)</f>
        <v/>
      </c>
      <c r="AT286" s="10"/>
      <c r="AU286" s="142"/>
      <c r="AV286" s="10"/>
      <c r="AW286" s="10"/>
      <c r="AX286" s="10"/>
      <c r="AY286" s="10"/>
      <c r="AZ286" s="10"/>
      <c r="BA286" s="10"/>
      <c r="BB286" s="10"/>
      <c r="BC286" s="10"/>
      <c r="BD286" s="10"/>
      <c r="BE286" s="10"/>
      <c r="BF286" s="144"/>
      <c r="BG286" s="158" t="str">
        <f>IF(ISBLANK(L286),"0",T286*(R286-AG286)/الفرضيات!$H$2*(1+AR286))</f>
        <v>0</v>
      </c>
      <c r="BH286" s="158" t="str">
        <f t="shared" si="69"/>
        <v>0</v>
      </c>
      <c r="BI286" s="158" t="str">
        <f t="shared" si="70"/>
        <v>0</v>
      </c>
      <c r="BJ286" s="158" t="str">
        <f t="shared" si="71"/>
        <v>0</v>
      </c>
      <c r="BK286" s="158" t="str">
        <f t="shared" si="72"/>
        <v>0</v>
      </c>
      <c r="BL286" s="158" t="str">
        <f t="shared" si="73"/>
        <v>0</v>
      </c>
      <c r="BM286" s="158" t="str" cm="1">
        <f t="array" ref="BM286">IF(ISBLANK(AW286),"0",_xlfn.CEILING.MATH(AX286/الفرضيات!$H$3*(1+MAX(_xlfn.CHOOSECOLS(_xlfn._xlws.FILTER($I$4:$AT$335,$K$4:$K$335=AW286),36)))))</f>
        <v>0</v>
      </c>
      <c r="BN286" s="158" t="str" cm="1">
        <f t="array" ref="BN286">IF(ISBLANK(AW286),"0",_xlfn.CEILING.MATH(AY286/الفرضيات!$H$4*(1+MAX(_xlfn.CHOOSECOLS(_xlfn._xlws.FILTER($I$4:$AT$335,$K$4:$K$335=AW286),36)))))</f>
        <v>0</v>
      </c>
      <c r="BO286" s="158" t="str">
        <f>IF(ISBLANK(L286),"0",IF(S286&lt;2,"0",(U286*(R286-AG286)/الفرضيات!$H$2*(1+AR286))))</f>
        <v>0</v>
      </c>
      <c r="BP286" s="158" t="str">
        <f t="shared" si="74"/>
        <v>0</v>
      </c>
      <c r="BQ286" s="158" t="str">
        <f t="shared" si="75"/>
        <v>0</v>
      </c>
      <c r="BR286" s="158" t="str">
        <f t="shared" si="76"/>
        <v>0</v>
      </c>
      <c r="BS286" s="158" t="str">
        <f t="shared" si="77"/>
        <v>0</v>
      </c>
      <c r="BT286" s="158" t="str">
        <f t="shared" si="78"/>
        <v>0</v>
      </c>
      <c r="BU286" s="158" t="str" cm="1">
        <f t="array" ref="BU286">IF(ISBLANK(AW286),"0",IF($AZ286&lt;2,"0",_xlfn.CEILING.MATH(AX286/الفرضيات!$H$3*(1+MAX(_xlfn.CHOOSECOLS(_xlfn._xlws.FILTER($I$4:$AT$335,$K$4:$K$335=AW286),36))))))</f>
        <v>0</v>
      </c>
      <c r="BV286" s="158" t="str" cm="1">
        <f t="array" ref="BV286">IF(ISBLANK(AW286),"0",IF($AZ286&lt;2,"0",_xlfn.CEILING.MATH(AY286/الفرضيات!$H$4*(1+MAX(_xlfn.CHOOSECOLS(_xlfn._xlws.FILTER($I$4:$AT$335,$K$4:$K$335=AW286),36))))))</f>
        <v>0</v>
      </c>
      <c r="BW286" s="158" t="str">
        <f>IF(ISBLANK(L286),"0",IF(S286&lt;3,"0",(V286*(R286-AG286)/الفرضيات!$H$2*(1+AR286))))</f>
        <v>0</v>
      </c>
      <c r="BX286" s="158" t="str">
        <f t="shared" si="79"/>
        <v>0</v>
      </c>
      <c r="BY286" s="158" t="str">
        <f t="shared" si="80"/>
        <v>0</v>
      </c>
      <c r="BZ286" s="158" t="str">
        <f t="shared" si="81"/>
        <v>0</v>
      </c>
      <c r="CA286" s="158" t="str">
        <f t="shared" si="82"/>
        <v>0</v>
      </c>
      <c r="CB286" s="158" t="str">
        <f t="shared" si="83"/>
        <v>0</v>
      </c>
      <c r="CC286" s="158" t="str" cm="1">
        <f t="array" ref="CC286">IF(ISBLANK(AW286),"0",IF($AZ286&lt;3,"0",_xlfn.CEILING.MATH(AX286/الفرضيات!$H$3*(1+MAX(_xlfn.CHOOSECOLS(_xlfn._xlws.FILTER($I$4:$AT$335,$K$4:$K$335=AW286),36))))))</f>
        <v>0</v>
      </c>
      <c r="CD286" s="158" t="str" cm="1">
        <f t="array" ref="CD286">IF(ISBLANK(AW286),"0",IF($AZ286&lt;3,"0",_xlfn.CEILING.MATH(AY286/الفرضيات!$H$4*(1+MAX(_xlfn.CHOOSECOLS(_xlfn._xlws.FILTER($I$4:$AT$335,$K$4:$K$335=AW286),36))))))</f>
        <v>0</v>
      </c>
      <c r="CE286" s="158">
        <f>IFERROR(MAX(0,((BG286+BO286+BW286)*(1+AS286+AR286)+(BH286+BI286+BJ286+BL286+BP286+BQ286+BR286+BT286+BX286+BY286+BZ286+CB286)*(1+AS286))*(1+ VLOOKUP(AQ286,الفرضيات!$N$1:$O$11,2,0))-AH286),0)</f>
        <v>0</v>
      </c>
      <c r="CF286" s="158">
        <f t="shared" si="84"/>
        <v>0</v>
      </c>
      <c r="CG286" s="158" cm="1">
        <f t="array" ref="CG286">IFERROR(MAX(0,MAX(BM286,BU286,CC286)*(1+VLOOKUP(MAX(_xlfn.CHOOSECOLS(_xlfn._xlws.FILTER($I$4:$AT$335,$K$4:$K$335=AW286),35)),الفرضيات!$N$2:$O$11,2,0))-BA286),0)</f>
        <v>0</v>
      </c>
      <c r="CH286" s="158" cm="1">
        <f t="array" ref="CH286">IFERROR(MAX(0,MAX(BN286,BV286,CD286)*(1+VLOOKUP(MAX(_xlfn.CHOOSECOLS(_xlfn._xlws.FILTER($I$4:$AT$335,$K$4:$K$335=AW286),35)),الفرضيات!$N$2:$O$11,2,0))-BB286),0)</f>
        <v>0</v>
      </c>
    </row>
    <row r="287" spans="9:86" ht="24.75" thickBot="1" x14ac:dyDescent="0.3">
      <c r="I287" s="10"/>
      <c r="J287" s="10"/>
      <c r="K287" s="10"/>
      <c r="L287" s="10"/>
      <c r="M287" s="10"/>
      <c r="N287" s="10"/>
      <c r="O287" s="10"/>
      <c r="P287" s="10"/>
      <c r="Q287" s="10"/>
      <c r="R287" s="10"/>
      <c r="S287" s="10"/>
      <c r="T287" s="114"/>
      <c r="U287" s="114"/>
      <c r="V287" s="114"/>
      <c r="W287" s="10"/>
      <c r="X287" s="10"/>
      <c r="Y287" s="10"/>
      <c r="Z287" s="10"/>
      <c r="AA287" s="10"/>
      <c r="AB287" s="10"/>
      <c r="AC287" s="10"/>
      <c r="AD287" s="10"/>
      <c r="AE287" s="10"/>
      <c r="AF287" s="10"/>
      <c r="AG287" s="10"/>
      <c r="AH287" s="10"/>
      <c r="AI287" s="10"/>
      <c r="AJ287" s="10"/>
      <c r="AK287" s="10"/>
      <c r="AL287" s="10"/>
      <c r="AM287" s="10"/>
      <c r="AN287" s="10"/>
      <c r="AO287" s="10"/>
      <c r="AP287" s="10"/>
      <c r="AQ287" s="111" t="str">
        <f t="shared" si="68"/>
        <v/>
      </c>
      <c r="AR287" s="114" t="str">
        <f>IF(AQ287="","",(LOOKUP(SUM(N287:O287),الفرضيات!$R$2:$R$9, الفرضيات!$S$2:$S$9)))</f>
        <v/>
      </c>
      <c r="AS287" s="114" t="str">
        <f>IF(ISBLANK(L287),"",الفرضيات!$L$2)</f>
        <v/>
      </c>
      <c r="AT287" s="10"/>
      <c r="AU287" s="142"/>
      <c r="AV287" s="10"/>
      <c r="AW287" s="10"/>
      <c r="AX287" s="10"/>
      <c r="AY287" s="10"/>
      <c r="AZ287" s="10"/>
      <c r="BA287" s="10"/>
      <c r="BB287" s="10"/>
      <c r="BC287" s="10"/>
      <c r="BD287" s="10"/>
      <c r="BE287" s="10"/>
      <c r="BF287" s="144"/>
      <c r="BG287" s="158" t="str">
        <f>IF(ISBLANK(L287),"0",T287*(R287-AG287)/الفرضيات!$H$2*(1+AR287))</f>
        <v>0</v>
      </c>
      <c r="BH287" s="158" t="str">
        <f t="shared" si="69"/>
        <v>0</v>
      </c>
      <c r="BI287" s="158" t="str">
        <f t="shared" si="70"/>
        <v>0</v>
      </c>
      <c r="BJ287" s="158" t="str">
        <f t="shared" si="71"/>
        <v>0</v>
      </c>
      <c r="BK287" s="158" t="str">
        <f t="shared" si="72"/>
        <v>0</v>
      </c>
      <c r="BL287" s="158" t="str">
        <f t="shared" si="73"/>
        <v>0</v>
      </c>
      <c r="BM287" s="158" t="str" cm="1">
        <f t="array" ref="BM287">IF(ISBLANK(AW287),"0",_xlfn.CEILING.MATH(AX287/الفرضيات!$H$3*(1+MAX(_xlfn.CHOOSECOLS(_xlfn._xlws.FILTER($I$4:$AT$335,$K$4:$K$335=AW287),36)))))</f>
        <v>0</v>
      </c>
      <c r="BN287" s="158" t="str" cm="1">
        <f t="array" ref="BN287">IF(ISBLANK(AW287),"0",_xlfn.CEILING.MATH(AY287/الفرضيات!$H$4*(1+MAX(_xlfn.CHOOSECOLS(_xlfn._xlws.FILTER($I$4:$AT$335,$K$4:$K$335=AW287),36)))))</f>
        <v>0</v>
      </c>
      <c r="BO287" s="158" t="str">
        <f>IF(ISBLANK(L287),"0",IF(S287&lt;2,"0",(U287*(R287-AG287)/الفرضيات!$H$2*(1+AR287))))</f>
        <v>0</v>
      </c>
      <c r="BP287" s="158" t="str">
        <f t="shared" si="74"/>
        <v>0</v>
      </c>
      <c r="BQ287" s="158" t="str">
        <f t="shared" si="75"/>
        <v>0</v>
      </c>
      <c r="BR287" s="158" t="str">
        <f t="shared" si="76"/>
        <v>0</v>
      </c>
      <c r="BS287" s="158" t="str">
        <f t="shared" si="77"/>
        <v>0</v>
      </c>
      <c r="BT287" s="158" t="str">
        <f t="shared" si="78"/>
        <v>0</v>
      </c>
      <c r="BU287" s="158" t="str" cm="1">
        <f t="array" ref="BU287">IF(ISBLANK(AW287),"0",IF($AZ287&lt;2,"0",_xlfn.CEILING.MATH(AX287/الفرضيات!$H$3*(1+MAX(_xlfn.CHOOSECOLS(_xlfn._xlws.FILTER($I$4:$AT$335,$K$4:$K$335=AW287),36))))))</f>
        <v>0</v>
      </c>
      <c r="BV287" s="158" t="str" cm="1">
        <f t="array" ref="BV287">IF(ISBLANK(AW287),"0",IF($AZ287&lt;2,"0",_xlfn.CEILING.MATH(AY287/الفرضيات!$H$4*(1+MAX(_xlfn.CHOOSECOLS(_xlfn._xlws.FILTER($I$4:$AT$335,$K$4:$K$335=AW287),36))))))</f>
        <v>0</v>
      </c>
      <c r="BW287" s="158" t="str">
        <f>IF(ISBLANK(L287),"0",IF(S287&lt;3,"0",(V287*(R287-AG287)/الفرضيات!$H$2*(1+AR287))))</f>
        <v>0</v>
      </c>
      <c r="BX287" s="158" t="str">
        <f t="shared" si="79"/>
        <v>0</v>
      </c>
      <c r="BY287" s="158" t="str">
        <f t="shared" si="80"/>
        <v>0</v>
      </c>
      <c r="BZ287" s="158" t="str">
        <f t="shared" si="81"/>
        <v>0</v>
      </c>
      <c r="CA287" s="158" t="str">
        <f t="shared" si="82"/>
        <v>0</v>
      </c>
      <c r="CB287" s="158" t="str">
        <f t="shared" si="83"/>
        <v>0</v>
      </c>
      <c r="CC287" s="158" t="str" cm="1">
        <f t="array" ref="CC287">IF(ISBLANK(AW287),"0",IF($AZ287&lt;3,"0",_xlfn.CEILING.MATH(AX287/الفرضيات!$H$3*(1+MAX(_xlfn.CHOOSECOLS(_xlfn._xlws.FILTER($I$4:$AT$335,$K$4:$K$335=AW287),36))))))</f>
        <v>0</v>
      </c>
      <c r="CD287" s="158" t="str" cm="1">
        <f t="array" ref="CD287">IF(ISBLANK(AW287),"0",IF($AZ287&lt;3,"0",_xlfn.CEILING.MATH(AY287/الفرضيات!$H$4*(1+MAX(_xlfn.CHOOSECOLS(_xlfn._xlws.FILTER($I$4:$AT$335,$K$4:$K$335=AW287),36))))))</f>
        <v>0</v>
      </c>
      <c r="CE287" s="158">
        <f>IFERROR(MAX(0,((BG287+BO287+BW287)*(1+AS287+AR287)+(BH287+BI287+BJ287+BL287+BP287+BQ287+BR287+BT287+BX287+BY287+BZ287+CB287)*(1+AS287))*(1+ VLOOKUP(AQ287,الفرضيات!$N$1:$O$11,2,0))-AH287),0)</f>
        <v>0</v>
      </c>
      <c r="CF287" s="158">
        <f t="shared" si="84"/>
        <v>0</v>
      </c>
      <c r="CG287" s="158" cm="1">
        <f t="array" ref="CG287">IFERROR(MAX(0,MAX(BM287,BU287,CC287)*(1+VLOOKUP(MAX(_xlfn.CHOOSECOLS(_xlfn._xlws.FILTER($I$4:$AT$335,$K$4:$K$335=AW287),35)),الفرضيات!$N$2:$O$11,2,0))-BA287),0)</f>
        <v>0</v>
      </c>
      <c r="CH287" s="158" cm="1">
        <f t="array" ref="CH287">IFERROR(MAX(0,MAX(BN287,BV287,CD287)*(1+VLOOKUP(MAX(_xlfn.CHOOSECOLS(_xlfn._xlws.FILTER($I$4:$AT$335,$K$4:$K$335=AW287),35)),الفرضيات!$N$2:$O$11,2,0))-BB287),0)</f>
        <v>0</v>
      </c>
    </row>
    <row r="288" spans="9:86" ht="24.75" thickBot="1" x14ac:dyDescent="0.3">
      <c r="I288" s="10"/>
      <c r="J288" s="10"/>
      <c r="K288" s="10"/>
      <c r="L288" s="10"/>
      <c r="M288" s="10"/>
      <c r="N288" s="10"/>
      <c r="O288" s="10"/>
      <c r="P288" s="10"/>
      <c r="Q288" s="10"/>
      <c r="R288" s="10"/>
      <c r="S288" s="10"/>
      <c r="T288" s="114"/>
      <c r="U288" s="114"/>
      <c r="V288" s="114"/>
      <c r="W288" s="10"/>
      <c r="X288" s="10"/>
      <c r="Y288" s="10"/>
      <c r="Z288" s="10"/>
      <c r="AA288" s="10"/>
      <c r="AB288" s="10"/>
      <c r="AC288" s="10"/>
      <c r="AD288" s="10"/>
      <c r="AE288" s="10"/>
      <c r="AF288" s="10"/>
      <c r="AG288" s="10"/>
      <c r="AH288" s="10"/>
      <c r="AI288" s="10"/>
      <c r="AJ288" s="10"/>
      <c r="AK288" s="10"/>
      <c r="AL288" s="10"/>
      <c r="AM288" s="10"/>
      <c r="AN288" s="10"/>
      <c r="AO288" s="10"/>
      <c r="AP288" s="10"/>
      <c r="AQ288" s="111" t="str">
        <f t="shared" si="68"/>
        <v/>
      </c>
      <c r="AR288" s="114" t="str">
        <f>IF(AQ288="","",(LOOKUP(SUM(N288:O288),الفرضيات!$R$2:$R$9, الفرضيات!$S$2:$S$9)))</f>
        <v/>
      </c>
      <c r="AS288" s="114" t="str">
        <f>IF(ISBLANK(L288),"",الفرضيات!$L$2)</f>
        <v/>
      </c>
      <c r="AT288" s="10"/>
      <c r="AU288" s="142"/>
      <c r="AV288" s="10"/>
      <c r="AW288" s="10"/>
      <c r="AX288" s="10"/>
      <c r="AY288" s="10"/>
      <c r="AZ288" s="10"/>
      <c r="BA288" s="10"/>
      <c r="BB288" s="10"/>
      <c r="BC288" s="10"/>
      <c r="BD288" s="10"/>
      <c r="BE288" s="10"/>
      <c r="BF288" s="144"/>
      <c r="BG288" s="158" t="str">
        <f>IF(ISBLANK(L288),"0",T288*(R288-AG288)/الفرضيات!$H$2*(1+AR288))</f>
        <v>0</v>
      </c>
      <c r="BH288" s="158" t="str">
        <f t="shared" si="69"/>
        <v>0</v>
      </c>
      <c r="BI288" s="158" t="str">
        <f t="shared" si="70"/>
        <v>0</v>
      </c>
      <c r="BJ288" s="158" t="str">
        <f t="shared" si="71"/>
        <v>0</v>
      </c>
      <c r="BK288" s="158" t="str">
        <f t="shared" si="72"/>
        <v>0</v>
      </c>
      <c r="BL288" s="158" t="str">
        <f t="shared" si="73"/>
        <v>0</v>
      </c>
      <c r="BM288" s="158" t="str" cm="1">
        <f t="array" ref="BM288">IF(ISBLANK(AW288),"0",_xlfn.CEILING.MATH(AX288/الفرضيات!$H$3*(1+MAX(_xlfn.CHOOSECOLS(_xlfn._xlws.FILTER($I$4:$AT$335,$K$4:$K$335=AW288),36)))))</f>
        <v>0</v>
      </c>
      <c r="BN288" s="158" t="str" cm="1">
        <f t="array" ref="BN288">IF(ISBLANK(AW288),"0",_xlfn.CEILING.MATH(AY288/الفرضيات!$H$4*(1+MAX(_xlfn.CHOOSECOLS(_xlfn._xlws.FILTER($I$4:$AT$335,$K$4:$K$335=AW288),36)))))</f>
        <v>0</v>
      </c>
      <c r="BO288" s="158" t="str">
        <f>IF(ISBLANK(L288),"0",IF(S288&lt;2,"0",(U288*(R288-AG288)/الفرضيات!$H$2*(1+AR288))))</f>
        <v>0</v>
      </c>
      <c r="BP288" s="158" t="str">
        <f t="shared" si="74"/>
        <v>0</v>
      </c>
      <c r="BQ288" s="158" t="str">
        <f t="shared" si="75"/>
        <v>0</v>
      </c>
      <c r="BR288" s="158" t="str">
        <f t="shared" si="76"/>
        <v>0</v>
      </c>
      <c r="BS288" s="158" t="str">
        <f t="shared" si="77"/>
        <v>0</v>
      </c>
      <c r="BT288" s="158" t="str">
        <f t="shared" si="78"/>
        <v>0</v>
      </c>
      <c r="BU288" s="158" t="str" cm="1">
        <f t="array" ref="BU288">IF(ISBLANK(AW288),"0",IF($AZ288&lt;2,"0",_xlfn.CEILING.MATH(AX288/الفرضيات!$H$3*(1+MAX(_xlfn.CHOOSECOLS(_xlfn._xlws.FILTER($I$4:$AT$335,$K$4:$K$335=AW288),36))))))</f>
        <v>0</v>
      </c>
      <c r="BV288" s="158" t="str" cm="1">
        <f t="array" ref="BV288">IF(ISBLANK(AW288),"0",IF($AZ288&lt;2,"0",_xlfn.CEILING.MATH(AY288/الفرضيات!$H$4*(1+MAX(_xlfn.CHOOSECOLS(_xlfn._xlws.FILTER($I$4:$AT$335,$K$4:$K$335=AW288),36))))))</f>
        <v>0</v>
      </c>
      <c r="BW288" s="158" t="str">
        <f>IF(ISBLANK(L288),"0",IF(S288&lt;3,"0",(V288*(R288-AG288)/الفرضيات!$H$2*(1+AR288))))</f>
        <v>0</v>
      </c>
      <c r="BX288" s="158" t="str">
        <f t="shared" si="79"/>
        <v>0</v>
      </c>
      <c r="BY288" s="158" t="str">
        <f t="shared" si="80"/>
        <v>0</v>
      </c>
      <c r="BZ288" s="158" t="str">
        <f t="shared" si="81"/>
        <v>0</v>
      </c>
      <c r="CA288" s="158" t="str">
        <f t="shared" si="82"/>
        <v>0</v>
      </c>
      <c r="CB288" s="158" t="str">
        <f t="shared" si="83"/>
        <v>0</v>
      </c>
      <c r="CC288" s="158" t="str" cm="1">
        <f t="array" ref="CC288">IF(ISBLANK(AW288),"0",IF($AZ288&lt;3,"0",_xlfn.CEILING.MATH(AX288/الفرضيات!$H$3*(1+MAX(_xlfn.CHOOSECOLS(_xlfn._xlws.FILTER($I$4:$AT$335,$K$4:$K$335=AW288),36))))))</f>
        <v>0</v>
      </c>
      <c r="CD288" s="158" t="str" cm="1">
        <f t="array" ref="CD288">IF(ISBLANK(AW288),"0",IF($AZ288&lt;3,"0",_xlfn.CEILING.MATH(AY288/الفرضيات!$H$4*(1+MAX(_xlfn.CHOOSECOLS(_xlfn._xlws.FILTER($I$4:$AT$335,$K$4:$K$335=AW288),36))))))</f>
        <v>0</v>
      </c>
      <c r="CE288" s="158">
        <f>IFERROR(MAX(0,((BG288+BO288+BW288)*(1+AS288+AR288)+(BH288+BI288+BJ288+BL288+BP288+BQ288+BR288+BT288+BX288+BY288+BZ288+CB288)*(1+AS288))*(1+ VLOOKUP(AQ288,الفرضيات!$N$1:$O$11,2,0))-AH288),0)</f>
        <v>0</v>
      </c>
      <c r="CF288" s="158">
        <f t="shared" si="84"/>
        <v>0</v>
      </c>
      <c r="CG288" s="158" cm="1">
        <f t="array" ref="CG288">IFERROR(MAX(0,MAX(BM288,BU288,CC288)*(1+VLOOKUP(MAX(_xlfn.CHOOSECOLS(_xlfn._xlws.FILTER($I$4:$AT$335,$K$4:$K$335=AW288),35)),الفرضيات!$N$2:$O$11,2,0))-BA288),0)</f>
        <v>0</v>
      </c>
      <c r="CH288" s="158" cm="1">
        <f t="array" ref="CH288">IFERROR(MAX(0,MAX(BN288,BV288,CD288)*(1+VLOOKUP(MAX(_xlfn.CHOOSECOLS(_xlfn._xlws.FILTER($I$4:$AT$335,$K$4:$K$335=AW288),35)),الفرضيات!$N$2:$O$11,2,0))-BB288),0)</f>
        <v>0</v>
      </c>
    </row>
    <row r="289" spans="9:86" ht="24.75" thickBot="1" x14ac:dyDescent="0.3">
      <c r="I289" s="10"/>
      <c r="J289" s="10"/>
      <c r="K289" s="10"/>
      <c r="L289" s="10"/>
      <c r="M289" s="10"/>
      <c r="N289" s="10"/>
      <c r="O289" s="10"/>
      <c r="P289" s="10"/>
      <c r="Q289" s="10"/>
      <c r="R289" s="10"/>
      <c r="S289" s="10"/>
      <c r="T289" s="114"/>
      <c r="U289" s="114"/>
      <c r="V289" s="114"/>
      <c r="W289" s="10"/>
      <c r="X289" s="10"/>
      <c r="Y289" s="10"/>
      <c r="Z289" s="10"/>
      <c r="AA289" s="10"/>
      <c r="AB289" s="10"/>
      <c r="AC289" s="10"/>
      <c r="AD289" s="10"/>
      <c r="AE289" s="10"/>
      <c r="AF289" s="10"/>
      <c r="AG289" s="10"/>
      <c r="AH289" s="10"/>
      <c r="AI289" s="10"/>
      <c r="AJ289" s="10"/>
      <c r="AK289" s="10"/>
      <c r="AL289" s="10"/>
      <c r="AM289" s="10"/>
      <c r="AN289" s="10"/>
      <c r="AO289" s="10"/>
      <c r="AP289" s="10"/>
      <c r="AQ289" s="111" t="str">
        <f t="shared" si="68"/>
        <v/>
      </c>
      <c r="AR289" s="114" t="str">
        <f>IF(AQ289="","",(LOOKUP(SUM(N289:O289),الفرضيات!$R$2:$R$9, الفرضيات!$S$2:$S$9)))</f>
        <v/>
      </c>
      <c r="AS289" s="114" t="str">
        <f>IF(ISBLANK(L289),"",الفرضيات!$L$2)</f>
        <v/>
      </c>
      <c r="AT289" s="10"/>
      <c r="AU289" s="142"/>
      <c r="AV289" s="10"/>
      <c r="AW289" s="10"/>
      <c r="AX289" s="10"/>
      <c r="AY289" s="10"/>
      <c r="AZ289" s="10"/>
      <c r="BA289" s="10"/>
      <c r="BB289" s="10"/>
      <c r="BC289" s="10"/>
      <c r="BD289" s="10"/>
      <c r="BE289" s="10"/>
      <c r="BF289" s="144"/>
      <c r="BG289" s="158" t="str">
        <f>IF(ISBLANK(L289),"0",T289*(R289-AG289)/الفرضيات!$H$2*(1+AR289))</f>
        <v>0</v>
      </c>
      <c r="BH289" s="158" t="str">
        <f t="shared" si="69"/>
        <v>0</v>
      </c>
      <c r="BI289" s="158" t="str">
        <f t="shared" si="70"/>
        <v>0</v>
      </c>
      <c r="BJ289" s="158" t="str">
        <f t="shared" si="71"/>
        <v>0</v>
      </c>
      <c r="BK289" s="158" t="str">
        <f t="shared" si="72"/>
        <v>0</v>
      </c>
      <c r="BL289" s="158" t="str">
        <f t="shared" si="73"/>
        <v>0</v>
      </c>
      <c r="BM289" s="158" t="str" cm="1">
        <f t="array" ref="BM289">IF(ISBLANK(AW289),"0",_xlfn.CEILING.MATH(AX289/الفرضيات!$H$3*(1+MAX(_xlfn.CHOOSECOLS(_xlfn._xlws.FILTER($I$4:$AT$335,$K$4:$K$335=AW289),36)))))</f>
        <v>0</v>
      </c>
      <c r="BN289" s="158" t="str" cm="1">
        <f t="array" ref="BN289">IF(ISBLANK(AW289),"0",_xlfn.CEILING.MATH(AY289/الفرضيات!$H$4*(1+MAX(_xlfn.CHOOSECOLS(_xlfn._xlws.FILTER($I$4:$AT$335,$K$4:$K$335=AW289),36)))))</f>
        <v>0</v>
      </c>
      <c r="BO289" s="158" t="str">
        <f>IF(ISBLANK(L289),"0",IF(S289&lt;2,"0",(U289*(R289-AG289)/الفرضيات!$H$2*(1+AR289))))</f>
        <v>0</v>
      </c>
      <c r="BP289" s="158" t="str">
        <f t="shared" si="74"/>
        <v>0</v>
      </c>
      <c r="BQ289" s="158" t="str">
        <f t="shared" si="75"/>
        <v>0</v>
      </c>
      <c r="BR289" s="158" t="str">
        <f t="shared" si="76"/>
        <v>0</v>
      </c>
      <c r="BS289" s="158" t="str">
        <f t="shared" si="77"/>
        <v>0</v>
      </c>
      <c r="BT289" s="158" t="str">
        <f t="shared" si="78"/>
        <v>0</v>
      </c>
      <c r="BU289" s="158" t="str" cm="1">
        <f t="array" ref="BU289">IF(ISBLANK(AW289),"0",IF($AZ289&lt;2,"0",_xlfn.CEILING.MATH(AX289/الفرضيات!$H$3*(1+MAX(_xlfn.CHOOSECOLS(_xlfn._xlws.FILTER($I$4:$AT$335,$K$4:$K$335=AW289),36))))))</f>
        <v>0</v>
      </c>
      <c r="BV289" s="158" t="str" cm="1">
        <f t="array" ref="BV289">IF(ISBLANK(AW289),"0",IF($AZ289&lt;2,"0",_xlfn.CEILING.MATH(AY289/الفرضيات!$H$4*(1+MAX(_xlfn.CHOOSECOLS(_xlfn._xlws.FILTER($I$4:$AT$335,$K$4:$K$335=AW289),36))))))</f>
        <v>0</v>
      </c>
      <c r="BW289" s="158" t="str">
        <f>IF(ISBLANK(L289),"0",IF(S289&lt;3,"0",(V289*(R289-AG289)/الفرضيات!$H$2*(1+AR289))))</f>
        <v>0</v>
      </c>
      <c r="BX289" s="158" t="str">
        <f t="shared" si="79"/>
        <v>0</v>
      </c>
      <c r="BY289" s="158" t="str">
        <f t="shared" si="80"/>
        <v>0</v>
      </c>
      <c r="BZ289" s="158" t="str">
        <f t="shared" si="81"/>
        <v>0</v>
      </c>
      <c r="CA289" s="158" t="str">
        <f t="shared" si="82"/>
        <v>0</v>
      </c>
      <c r="CB289" s="158" t="str">
        <f t="shared" si="83"/>
        <v>0</v>
      </c>
      <c r="CC289" s="158" t="str" cm="1">
        <f t="array" ref="CC289">IF(ISBLANK(AW289),"0",IF($AZ289&lt;3,"0",_xlfn.CEILING.MATH(AX289/الفرضيات!$H$3*(1+MAX(_xlfn.CHOOSECOLS(_xlfn._xlws.FILTER($I$4:$AT$335,$K$4:$K$335=AW289),36))))))</f>
        <v>0</v>
      </c>
      <c r="CD289" s="158" t="str" cm="1">
        <f t="array" ref="CD289">IF(ISBLANK(AW289),"0",IF($AZ289&lt;3,"0",_xlfn.CEILING.MATH(AY289/الفرضيات!$H$4*(1+MAX(_xlfn.CHOOSECOLS(_xlfn._xlws.FILTER($I$4:$AT$335,$K$4:$K$335=AW289),36))))))</f>
        <v>0</v>
      </c>
      <c r="CE289" s="158">
        <f>IFERROR(MAX(0,((BG289+BO289+BW289)*(1+AS289+AR289)+(BH289+BI289+BJ289+BL289+BP289+BQ289+BR289+BT289+BX289+BY289+BZ289+CB289)*(1+AS289))*(1+ VLOOKUP(AQ289,الفرضيات!$N$1:$O$11,2,0))-AH289),0)</f>
        <v>0</v>
      </c>
      <c r="CF289" s="158">
        <f t="shared" si="84"/>
        <v>0</v>
      </c>
      <c r="CG289" s="158" cm="1">
        <f t="array" ref="CG289">IFERROR(MAX(0,MAX(BM289,BU289,CC289)*(1+VLOOKUP(MAX(_xlfn.CHOOSECOLS(_xlfn._xlws.FILTER($I$4:$AT$335,$K$4:$K$335=AW289),35)),الفرضيات!$N$2:$O$11,2,0))-BA289),0)</f>
        <v>0</v>
      </c>
      <c r="CH289" s="158" cm="1">
        <f t="array" ref="CH289">IFERROR(MAX(0,MAX(BN289,BV289,CD289)*(1+VLOOKUP(MAX(_xlfn.CHOOSECOLS(_xlfn._xlws.FILTER($I$4:$AT$335,$K$4:$K$335=AW289),35)),الفرضيات!$N$2:$O$11,2,0))-BB289),0)</f>
        <v>0</v>
      </c>
    </row>
    <row r="290" spans="9:86" ht="24.75" thickBot="1" x14ac:dyDescent="0.3">
      <c r="I290" s="10"/>
      <c r="J290" s="10"/>
      <c r="K290" s="10"/>
      <c r="L290" s="10"/>
      <c r="M290" s="10"/>
      <c r="N290" s="10"/>
      <c r="O290" s="10"/>
      <c r="P290" s="10"/>
      <c r="Q290" s="10"/>
      <c r="R290" s="10"/>
      <c r="S290" s="10"/>
      <c r="T290" s="114"/>
      <c r="U290" s="114"/>
      <c r="V290" s="114"/>
      <c r="W290" s="10"/>
      <c r="X290" s="10"/>
      <c r="Y290" s="10"/>
      <c r="Z290" s="10"/>
      <c r="AA290" s="10"/>
      <c r="AB290" s="10"/>
      <c r="AC290" s="10"/>
      <c r="AD290" s="10"/>
      <c r="AE290" s="10"/>
      <c r="AF290" s="10"/>
      <c r="AG290" s="10"/>
      <c r="AH290" s="10"/>
      <c r="AI290" s="10"/>
      <c r="AJ290" s="10"/>
      <c r="AK290" s="10"/>
      <c r="AL290" s="10"/>
      <c r="AM290" s="10"/>
      <c r="AN290" s="10"/>
      <c r="AO290" s="10"/>
      <c r="AP290" s="10"/>
      <c r="AQ290" s="111" t="str">
        <f t="shared" si="68"/>
        <v/>
      </c>
      <c r="AR290" s="114" t="str">
        <f>IF(AQ290="","",(LOOKUP(SUM(N290:O290),الفرضيات!$R$2:$R$9, الفرضيات!$S$2:$S$9)))</f>
        <v/>
      </c>
      <c r="AS290" s="114" t="str">
        <f>IF(ISBLANK(L290),"",الفرضيات!$L$2)</f>
        <v/>
      </c>
      <c r="AT290" s="10"/>
      <c r="AU290" s="142"/>
      <c r="AV290" s="10"/>
      <c r="AW290" s="10"/>
      <c r="AX290" s="10"/>
      <c r="AY290" s="10"/>
      <c r="AZ290" s="10"/>
      <c r="BA290" s="10"/>
      <c r="BB290" s="10"/>
      <c r="BC290" s="10"/>
      <c r="BD290" s="10"/>
      <c r="BE290" s="10"/>
      <c r="BF290" s="144"/>
      <c r="BG290" s="158" t="str">
        <f>IF(ISBLANK(L290),"0",T290*(R290-AG290)/الفرضيات!$H$2*(1+AR290))</f>
        <v>0</v>
      </c>
      <c r="BH290" s="158" t="str">
        <f t="shared" si="69"/>
        <v>0</v>
      </c>
      <c r="BI290" s="158" t="str">
        <f t="shared" si="70"/>
        <v>0</v>
      </c>
      <c r="BJ290" s="158" t="str">
        <f t="shared" si="71"/>
        <v>0</v>
      </c>
      <c r="BK290" s="158" t="str">
        <f t="shared" si="72"/>
        <v>0</v>
      </c>
      <c r="BL290" s="158" t="str">
        <f t="shared" si="73"/>
        <v>0</v>
      </c>
      <c r="BM290" s="158" t="str" cm="1">
        <f t="array" ref="BM290">IF(ISBLANK(AW290),"0",_xlfn.CEILING.MATH(AX290/الفرضيات!$H$3*(1+MAX(_xlfn.CHOOSECOLS(_xlfn._xlws.FILTER($I$4:$AT$335,$K$4:$K$335=AW290),36)))))</f>
        <v>0</v>
      </c>
      <c r="BN290" s="158" t="str" cm="1">
        <f t="array" ref="BN290">IF(ISBLANK(AW290),"0",_xlfn.CEILING.MATH(AY290/الفرضيات!$H$4*(1+MAX(_xlfn.CHOOSECOLS(_xlfn._xlws.FILTER($I$4:$AT$335,$K$4:$K$335=AW290),36)))))</f>
        <v>0</v>
      </c>
      <c r="BO290" s="158" t="str">
        <f>IF(ISBLANK(L290),"0",IF(S290&lt;2,"0",(U290*(R290-AG290)/الفرضيات!$H$2*(1+AR290))))</f>
        <v>0</v>
      </c>
      <c r="BP290" s="158" t="str">
        <f t="shared" si="74"/>
        <v>0</v>
      </c>
      <c r="BQ290" s="158" t="str">
        <f t="shared" si="75"/>
        <v>0</v>
      </c>
      <c r="BR290" s="158" t="str">
        <f t="shared" si="76"/>
        <v>0</v>
      </c>
      <c r="BS290" s="158" t="str">
        <f t="shared" si="77"/>
        <v>0</v>
      </c>
      <c r="BT290" s="158" t="str">
        <f t="shared" si="78"/>
        <v>0</v>
      </c>
      <c r="BU290" s="158" t="str" cm="1">
        <f t="array" ref="BU290">IF(ISBLANK(AW290),"0",IF($AZ290&lt;2,"0",_xlfn.CEILING.MATH(AX290/الفرضيات!$H$3*(1+MAX(_xlfn.CHOOSECOLS(_xlfn._xlws.FILTER($I$4:$AT$335,$K$4:$K$335=AW290),36))))))</f>
        <v>0</v>
      </c>
      <c r="BV290" s="158" t="str" cm="1">
        <f t="array" ref="BV290">IF(ISBLANK(AW290),"0",IF($AZ290&lt;2,"0",_xlfn.CEILING.MATH(AY290/الفرضيات!$H$4*(1+MAX(_xlfn.CHOOSECOLS(_xlfn._xlws.FILTER($I$4:$AT$335,$K$4:$K$335=AW290),36))))))</f>
        <v>0</v>
      </c>
      <c r="BW290" s="158" t="str">
        <f>IF(ISBLANK(L290),"0",IF(S290&lt;3,"0",(V290*(R290-AG290)/الفرضيات!$H$2*(1+AR290))))</f>
        <v>0</v>
      </c>
      <c r="BX290" s="158" t="str">
        <f t="shared" si="79"/>
        <v>0</v>
      </c>
      <c r="BY290" s="158" t="str">
        <f t="shared" si="80"/>
        <v>0</v>
      </c>
      <c r="BZ290" s="158" t="str">
        <f t="shared" si="81"/>
        <v>0</v>
      </c>
      <c r="CA290" s="158" t="str">
        <f t="shared" si="82"/>
        <v>0</v>
      </c>
      <c r="CB290" s="158" t="str">
        <f t="shared" si="83"/>
        <v>0</v>
      </c>
      <c r="CC290" s="158" t="str" cm="1">
        <f t="array" ref="CC290">IF(ISBLANK(AW290),"0",IF($AZ290&lt;3,"0",_xlfn.CEILING.MATH(AX290/الفرضيات!$H$3*(1+MAX(_xlfn.CHOOSECOLS(_xlfn._xlws.FILTER($I$4:$AT$335,$K$4:$K$335=AW290),36))))))</f>
        <v>0</v>
      </c>
      <c r="CD290" s="158" t="str" cm="1">
        <f t="array" ref="CD290">IF(ISBLANK(AW290),"0",IF($AZ290&lt;3,"0",_xlfn.CEILING.MATH(AY290/الفرضيات!$H$4*(1+MAX(_xlfn.CHOOSECOLS(_xlfn._xlws.FILTER($I$4:$AT$335,$K$4:$K$335=AW290),36))))))</f>
        <v>0</v>
      </c>
      <c r="CE290" s="158">
        <f>IFERROR(MAX(0,((BG290+BO290+BW290)*(1+AS290+AR290)+(BH290+BI290+BJ290+BL290+BP290+BQ290+BR290+BT290+BX290+BY290+BZ290+CB290)*(1+AS290))*(1+ VLOOKUP(AQ290,الفرضيات!$N$1:$O$11,2,0))-AH290),0)</f>
        <v>0</v>
      </c>
      <c r="CF290" s="158">
        <f t="shared" si="84"/>
        <v>0</v>
      </c>
      <c r="CG290" s="158" cm="1">
        <f t="array" ref="CG290">IFERROR(MAX(0,MAX(BM290,BU290,CC290)*(1+VLOOKUP(MAX(_xlfn.CHOOSECOLS(_xlfn._xlws.FILTER($I$4:$AT$335,$K$4:$K$335=AW290),35)),الفرضيات!$N$2:$O$11,2,0))-BA290),0)</f>
        <v>0</v>
      </c>
      <c r="CH290" s="158" cm="1">
        <f t="array" ref="CH290">IFERROR(MAX(0,MAX(BN290,BV290,CD290)*(1+VLOOKUP(MAX(_xlfn.CHOOSECOLS(_xlfn._xlws.FILTER($I$4:$AT$335,$K$4:$K$335=AW290),35)),الفرضيات!$N$2:$O$11,2,0))-BB290),0)</f>
        <v>0</v>
      </c>
    </row>
    <row r="291" spans="9:86" ht="24.75" thickBot="1" x14ac:dyDescent="0.3">
      <c r="I291" s="10"/>
      <c r="J291" s="10"/>
      <c r="K291" s="10"/>
      <c r="L291" s="10"/>
      <c r="M291" s="10"/>
      <c r="N291" s="10"/>
      <c r="O291" s="10"/>
      <c r="P291" s="10"/>
      <c r="Q291" s="10"/>
      <c r="R291" s="10"/>
      <c r="S291" s="10"/>
      <c r="T291" s="114"/>
      <c r="U291" s="114"/>
      <c r="V291" s="114"/>
      <c r="W291" s="10"/>
      <c r="X291" s="10"/>
      <c r="Y291" s="10"/>
      <c r="Z291" s="10"/>
      <c r="AA291" s="10"/>
      <c r="AB291" s="10"/>
      <c r="AC291" s="10"/>
      <c r="AD291" s="10"/>
      <c r="AE291" s="10"/>
      <c r="AF291" s="10"/>
      <c r="AG291" s="10"/>
      <c r="AH291" s="10"/>
      <c r="AI291" s="10"/>
      <c r="AJ291" s="10"/>
      <c r="AK291" s="10"/>
      <c r="AL291" s="10"/>
      <c r="AM291" s="10"/>
      <c r="AN291" s="10"/>
      <c r="AO291" s="10"/>
      <c r="AP291" s="10"/>
      <c r="AQ291" s="111" t="str">
        <f t="shared" si="68"/>
        <v/>
      </c>
      <c r="AR291" s="114" t="str">
        <f>IF(AQ291="","",(LOOKUP(SUM(N291:O291),الفرضيات!$R$2:$R$9, الفرضيات!$S$2:$S$9)))</f>
        <v/>
      </c>
      <c r="AS291" s="114" t="str">
        <f>IF(ISBLANK(L291),"",الفرضيات!$L$2)</f>
        <v/>
      </c>
      <c r="AT291" s="10"/>
      <c r="AU291" s="142"/>
      <c r="AV291" s="10"/>
      <c r="AW291" s="10"/>
      <c r="AX291" s="10"/>
      <c r="AY291" s="10"/>
      <c r="AZ291" s="10"/>
      <c r="BA291" s="10"/>
      <c r="BB291" s="10"/>
      <c r="BC291" s="10"/>
      <c r="BD291" s="10"/>
      <c r="BE291" s="10"/>
      <c r="BF291" s="144"/>
      <c r="BG291" s="158" t="str">
        <f>IF(ISBLANK(L291),"0",T291*(R291-AG291)/الفرضيات!$H$2*(1+AR291))</f>
        <v>0</v>
      </c>
      <c r="BH291" s="158" t="str">
        <f t="shared" si="69"/>
        <v>0</v>
      </c>
      <c r="BI291" s="158" t="str">
        <f t="shared" si="70"/>
        <v>0</v>
      </c>
      <c r="BJ291" s="158" t="str">
        <f t="shared" si="71"/>
        <v>0</v>
      </c>
      <c r="BK291" s="158" t="str">
        <f t="shared" si="72"/>
        <v>0</v>
      </c>
      <c r="BL291" s="158" t="str">
        <f t="shared" si="73"/>
        <v>0</v>
      </c>
      <c r="BM291" s="158" t="str" cm="1">
        <f t="array" ref="BM291">IF(ISBLANK(AW291),"0",_xlfn.CEILING.MATH(AX291/الفرضيات!$H$3*(1+MAX(_xlfn.CHOOSECOLS(_xlfn._xlws.FILTER($I$4:$AT$335,$K$4:$K$335=AW291),36)))))</f>
        <v>0</v>
      </c>
      <c r="BN291" s="158" t="str" cm="1">
        <f t="array" ref="BN291">IF(ISBLANK(AW291),"0",_xlfn.CEILING.MATH(AY291/الفرضيات!$H$4*(1+MAX(_xlfn.CHOOSECOLS(_xlfn._xlws.FILTER($I$4:$AT$335,$K$4:$K$335=AW291),36)))))</f>
        <v>0</v>
      </c>
      <c r="BO291" s="158" t="str">
        <f>IF(ISBLANK(L291),"0",IF(S291&lt;2,"0",(U291*(R291-AG291)/الفرضيات!$H$2*(1+AR291))))</f>
        <v>0</v>
      </c>
      <c r="BP291" s="158" t="str">
        <f t="shared" si="74"/>
        <v>0</v>
      </c>
      <c r="BQ291" s="158" t="str">
        <f t="shared" si="75"/>
        <v>0</v>
      </c>
      <c r="BR291" s="158" t="str">
        <f t="shared" si="76"/>
        <v>0</v>
      </c>
      <c r="BS291" s="158" t="str">
        <f t="shared" si="77"/>
        <v>0</v>
      </c>
      <c r="BT291" s="158" t="str">
        <f t="shared" si="78"/>
        <v>0</v>
      </c>
      <c r="BU291" s="158" t="str" cm="1">
        <f t="array" ref="BU291">IF(ISBLANK(AW291),"0",IF($AZ291&lt;2,"0",_xlfn.CEILING.MATH(AX291/الفرضيات!$H$3*(1+MAX(_xlfn.CHOOSECOLS(_xlfn._xlws.FILTER($I$4:$AT$335,$K$4:$K$335=AW291),36))))))</f>
        <v>0</v>
      </c>
      <c r="BV291" s="158" t="str" cm="1">
        <f t="array" ref="BV291">IF(ISBLANK(AW291),"0",IF($AZ291&lt;2,"0",_xlfn.CEILING.MATH(AY291/الفرضيات!$H$4*(1+MAX(_xlfn.CHOOSECOLS(_xlfn._xlws.FILTER($I$4:$AT$335,$K$4:$K$335=AW291),36))))))</f>
        <v>0</v>
      </c>
      <c r="BW291" s="158" t="str">
        <f>IF(ISBLANK(L291),"0",IF(S291&lt;3,"0",(V291*(R291-AG291)/الفرضيات!$H$2*(1+AR291))))</f>
        <v>0</v>
      </c>
      <c r="BX291" s="158" t="str">
        <f t="shared" si="79"/>
        <v>0</v>
      </c>
      <c r="BY291" s="158" t="str">
        <f t="shared" si="80"/>
        <v>0</v>
      </c>
      <c r="BZ291" s="158" t="str">
        <f t="shared" si="81"/>
        <v>0</v>
      </c>
      <c r="CA291" s="158" t="str">
        <f t="shared" si="82"/>
        <v>0</v>
      </c>
      <c r="CB291" s="158" t="str">
        <f t="shared" si="83"/>
        <v>0</v>
      </c>
      <c r="CC291" s="158" t="str" cm="1">
        <f t="array" ref="CC291">IF(ISBLANK(AW291),"0",IF($AZ291&lt;3,"0",_xlfn.CEILING.MATH(AX291/الفرضيات!$H$3*(1+MAX(_xlfn.CHOOSECOLS(_xlfn._xlws.FILTER($I$4:$AT$335,$K$4:$K$335=AW291),36))))))</f>
        <v>0</v>
      </c>
      <c r="CD291" s="158" t="str" cm="1">
        <f t="array" ref="CD291">IF(ISBLANK(AW291),"0",IF($AZ291&lt;3,"0",_xlfn.CEILING.MATH(AY291/الفرضيات!$H$4*(1+MAX(_xlfn.CHOOSECOLS(_xlfn._xlws.FILTER($I$4:$AT$335,$K$4:$K$335=AW291),36))))))</f>
        <v>0</v>
      </c>
      <c r="CE291" s="158">
        <f>IFERROR(MAX(0,((BG291+BO291+BW291)*(1+AS291+AR291)+(BH291+BI291+BJ291+BL291+BP291+BQ291+BR291+BT291+BX291+BY291+BZ291+CB291)*(1+AS291))*(1+ VLOOKUP(AQ291,الفرضيات!$N$1:$O$11,2,0))-AH291),0)</f>
        <v>0</v>
      </c>
      <c r="CF291" s="158">
        <f t="shared" si="84"/>
        <v>0</v>
      </c>
      <c r="CG291" s="158" cm="1">
        <f t="array" ref="CG291">IFERROR(MAX(0,MAX(BM291,BU291,CC291)*(1+VLOOKUP(MAX(_xlfn.CHOOSECOLS(_xlfn._xlws.FILTER($I$4:$AT$335,$K$4:$K$335=AW291),35)),الفرضيات!$N$2:$O$11,2,0))-BA291),0)</f>
        <v>0</v>
      </c>
      <c r="CH291" s="158" cm="1">
        <f t="array" ref="CH291">IFERROR(MAX(0,MAX(BN291,BV291,CD291)*(1+VLOOKUP(MAX(_xlfn.CHOOSECOLS(_xlfn._xlws.FILTER($I$4:$AT$335,$K$4:$K$335=AW291),35)),الفرضيات!$N$2:$O$11,2,0))-BB291),0)</f>
        <v>0</v>
      </c>
    </row>
    <row r="292" spans="9:86" ht="24.75" thickBot="1" x14ac:dyDescent="0.3">
      <c r="I292" s="10"/>
      <c r="J292" s="10"/>
      <c r="K292" s="10"/>
      <c r="L292" s="10"/>
      <c r="M292" s="10"/>
      <c r="N292" s="10"/>
      <c r="O292" s="10"/>
      <c r="P292" s="10"/>
      <c r="Q292" s="10"/>
      <c r="R292" s="10"/>
      <c r="S292" s="10"/>
      <c r="T292" s="114"/>
      <c r="U292" s="114"/>
      <c r="V292" s="114"/>
      <c r="W292" s="10"/>
      <c r="X292" s="10"/>
      <c r="Y292" s="10"/>
      <c r="Z292" s="10"/>
      <c r="AA292" s="10"/>
      <c r="AB292" s="10"/>
      <c r="AC292" s="10"/>
      <c r="AD292" s="10"/>
      <c r="AE292" s="10"/>
      <c r="AF292" s="10"/>
      <c r="AG292" s="10"/>
      <c r="AH292" s="10"/>
      <c r="AI292" s="10"/>
      <c r="AJ292" s="10"/>
      <c r="AK292" s="10"/>
      <c r="AL292" s="10"/>
      <c r="AM292" s="10"/>
      <c r="AN292" s="10"/>
      <c r="AO292" s="10"/>
      <c r="AP292" s="10"/>
      <c r="AQ292" s="111" t="str">
        <f t="shared" si="68"/>
        <v/>
      </c>
      <c r="AR292" s="114" t="str">
        <f>IF(AQ292="","",(LOOKUP(SUM(N292:O292),الفرضيات!$R$2:$R$9, الفرضيات!$S$2:$S$9)))</f>
        <v/>
      </c>
      <c r="AS292" s="114" t="str">
        <f>IF(ISBLANK(L292),"",الفرضيات!$L$2)</f>
        <v/>
      </c>
      <c r="AT292" s="10"/>
      <c r="AU292" s="142"/>
      <c r="AV292" s="10"/>
      <c r="AW292" s="10"/>
      <c r="AX292" s="10"/>
      <c r="AY292" s="10"/>
      <c r="AZ292" s="10"/>
      <c r="BA292" s="10"/>
      <c r="BB292" s="10"/>
      <c r="BC292" s="10"/>
      <c r="BD292" s="10"/>
      <c r="BE292" s="10"/>
      <c r="BF292" s="144"/>
      <c r="BG292" s="158" t="str">
        <f>IF(ISBLANK(L292),"0",T292*(R292-AG292)/الفرضيات!$H$2*(1+AR292))</f>
        <v>0</v>
      </c>
      <c r="BH292" s="158" t="str">
        <f t="shared" si="69"/>
        <v>0</v>
      </c>
      <c r="BI292" s="158" t="str">
        <f t="shared" si="70"/>
        <v>0</v>
      </c>
      <c r="BJ292" s="158" t="str">
        <f t="shared" si="71"/>
        <v>0</v>
      </c>
      <c r="BK292" s="158" t="str">
        <f t="shared" si="72"/>
        <v>0</v>
      </c>
      <c r="BL292" s="158" t="str">
        <f t="shared" si="73"/>
        <v>0</v>
      </c>
      <c r="BM292" s="158" t="str" cm="1">
        <f t="array" ref="BM292">IF(ISBLANK(AW292),"0",_xlfn.CEILING.MATH(AX292/الفرضيات!$H$3*(1+MAX(_xlfn.CHOOSECOLS(_xlfn._xlws.FILTER($I$4:$AT$335,$K$4:$K$335=AW292),36)))))</f>
        <v>0</v>
      </c>
      <c r="BN292" s="158" t="str" cm="1">
        <f t="array" ref="BN292">IF(ISBLANK(AW292),"0",_xlfn.CEILING.MATH(AY292/الفرضيات!$H$4*(1+MAX(_xlfn.CHOOSECOLS(_xlfn._xlws.FILTER($I$4:$AT$335,$K$4:$K$335=AW292),36)))))</f>
        <v>0</v>
      </c>
      <c r="BO292" s="158" t="str">
        <f>IF(ISBLANK(L292),"0",IF(S292&lt;2,"0",(U292*(R292-AG292)/الفرضيات!$H$2*(1+AR292))))</f>
        <v>0</v>
      </c>
      <c r="BP292" s="158" t="str">
        <f t="shared" si="74"/>
        <v>0</v>
      </c>
      <c r="BQ292" s="158" t="str">
        <f t="shared" si="75"/>
        <v>0</v>
      </c>
      <c r="BR292" s="158" t="str">
        <f t="shared" si="76"/>
        <v>0</v>
      </c>
      <c r="BS292" s="158" t="str">
        <f t="shared" si="77"/>
        <v>0</v>
      </c>
      <c r="BT292" s="158" t="str">
        <f t="shared" si="78"/>
        <v>0</v>
      </c>
      <c r="BU292" s="158" t="str" cm="1">
        <f t="array" ref="BU292">IF(ISBLANK(AW292),"0",IF($AZ292&lt;2,"0",_xlfn.CEILING.MATH(AX292/الفرضيات!$H$3*(1+MAX(_xlfn.CHOOSECOLS(_xlfn._xlws.FILTER($I$4:$AT$335,$K$4:$K$335=AW292),36))))))</f>
        <v>0</v>
      </c>
      <c r="BV292" s="158" t="str" cm="1">
        <f t="array" ref="BV292">IF(ISBLANK(AW292),"0",IF($AZ292&lt;2,"0",_xlfn.CEILING.MATH(AY292/الفرضيات!$H$4*(1+MAX(_xlfn.CHOOSECOLS(_xlfn._xlws.FILTER($I$4:$AT$335,$K$4:$K$335=AW292),36))))))</f>
        <v>0</v>
      </c>
      <c r="BW292" s="158" t="str">
        <f>IF(ISBLANK(L292),"0",IF(S292&lt;3,"0",(V292*(R292-AG292)/الفرضيات!$H$2*(1+AR292))))</f>
        <v>0</v>
      </c>
      <c r="BX292" s="158" t="str">
        <f t="shared" si="79"/>
        <v>0</v>
      </c>
      <c r="BY292" s="158" t="str">
        <f t="shared" si="80"/>
        <v>0</v>
      </c>
      <c r="BZ292" s="158" t="str">
        <f t="shared" si="81"/>
        <v>0</v>
      </c>
      <c r="CA292" s="158" t="str">
        <f t="shared" si="82"/>
        <v>0</v>
      </c>
      <c r="CB292" s="158" t="str">
        <f t="shared" si="83"/>
        <v>0</v>
      </c>
      <c r="CC292" s="158" t="str" cm="1">
        <f t="array" ref="CC292">IF(ISBLANK(AW292),"0",IF($AZ292&lt;3,"0",_xlfn.CEILING.MATH(AX292/الفرضيات!$H$3*(1+MAX(_xlfn.CHOOSECOLS(_xlfn._xlws.FILTER($I$4:$AT$335,$K$4:$K$335=AW292),36))))))</f>
        <v>0</v>
      </c>
      <c r="CD292" s="158" t="str" cm="1">
        <f t="array" ref="CD292">IF(ISBLANK(AW292),"0",IF($AZ292&lt;3,"0",_xlfn.CEILING.MATH(AY292/الفرضيات!$H$4*(1+MAX(_xlfn.CHOOSECOLS(_xlfn._xlws.FILTER($I$4:$AT$335,$K$4:$K$335=AW292),36))))))</f>
        <v>0</v>
      </c>
      <c r="CE292" s="158">
        <f>IFERROR(MAX(0,((BG292+BO292+BW292)*(1+AS292+AR292)+(BH292+BI292+BJ292+BL292+BP292+BQ292+BR292+BT292+BX292+BY292+BZ292+CB292)*(1+AS292))*(1+ VLOOKUP(AQ292,الفرضيات!$N$1:$O$11,2,0))-AH292),0)</f>
        <v>0</v>
      </c>
      <c r="CF292" s="158">
        <f t="shared" si="84"/>
        <v>0</v>
      </c>
      <c r="CG292" s="158" cm="1">
        <f t="array" ref="CG292">IFERROR(MAX(0,MAX(BM292,BU292,CC292)*(1+VLOOKUP(MAX(_xlfn.CHOOSECOLS(_xlfn._xlws.FILTER($I$4:$AT$335,$K$4:$K$335=AW292),35)),الفرضيات!$N$2:$O$11,2,0))-BA292),0)</f>
        <v>0</v>
      </c>
      <c r="CH292" s="158" cm="1">
        <f t="array" ref="CH292">IFERROR(MAX(0,MAX(BN292,BV292,CD292)*(1+VLOOKUP(MAX(_xlfn.CHOOSECOLS(_xlfn._xlws.FILTER($I$4:$AT$335,$K$4:$K$335=AW292),35)),الفرضيات!$N$2:$O$11,2,0))-BB292),0)</f>
        <v>0</v>
      </c>
    </row>
    <row r="293" spans="9:86" ht="24.75" thickBot="1" x14ac:dyDescent="0.3">
      <c r="I293" s="10"/>
      <c r="J293" s="10"/>
      <c r="K293" s="10"/>
      <c r="L293" s="10"/>
      <c r="M293" s="10"/>
      <c r="N293" s="10"/>
      <c r="O293" s="10"/>
      <c r="P293" s="10"/>
      <c r="Q293" s="10"/>
      <c r="R293" s="10"/>
      <c r="S293" s="10"/>
      <c r="T293" s="114"/>
      <c r="U293" s="114"/>
      <c r="V293" s="114"/>
      <c r="W293" s="10"/>
      <c r="X293" s="10"/>
      <c r="Y293" s="10"/>
      <c r="Z293" s="10"/>
      <c r="AA293" s="10"/>
      <c r="AB293" s="10"/>
      <c r="AC293" s="10"/>
      <c r="AD293" s="10"/>
      <c r="AE293" s="10"/>
      <c r="AF293" s="10"/>
      <c r="AG293" s="10"/>
      <c r="AH293" s="10"/>
      <c r="AI293" s="10"/>
      <c r="AJ293" s="10"/>
      <c r="AK293" s="10"/>
      <c r="AL293" s="10"/>
      <c r="AM293" s="10"/>
      <c r="AN293" s="10"/>
      <c r="AO293" s="10"/>
      <c r="AP293" s="10"/>
      <c r="AQ293" s="111" t="str">
        <f t="shared" si="68"/>
        <v/>
      </c>
      <c r="AR293" s="114" t="str">
        <f>IF(AQ293="","",(LOOKUP(SUM(N293:O293),الفرضيات!$R$2:$R$9, الفرضيات!$S$2:$S$9)))</f>
        <v/>
      </c>
      <c r="AS293" s="114" t="str">
        <f>IF(ISBLANK(L293),"",الفرضيات!$L$2)</f>
        <v/>
      </c>
      <c r="AT293" s="10"/>
      <c r="AU293" s="142"/>
      <c r="AV293" s="10"/>
      <c r="AW293" s="10"/>
      <c r="AX293" s="10"/>
      <c r="AY293" s="10"/>
      <c r="AZ293" s="10"/>
      <c r="BA293" s="10"/>
      <c r="BB293" s="10"/>
      <c r="BC293" s="10"/>
      <c r="BD293" s="10"/>
      <c r="BE293" s="10"/>
      <c r="BF293" s="144"/>
      <c r="BG293" s="158" t="str">
        <f>IF(ISBLANK(L293),"0",T293*(R293-AG293)/الفرضيات!$H$2*(1+AR293))</f>
        <v>0</v>
      </c>
      <c r="BH293" s="158" t="str">
        <f t="shared" si="69"/>
        <v>0</v>
      </c>
      <c r="BI293" s="158" t="str">
        <f t="shared" si="70"/>
        <v>0</v>
      </c>
      <c r="BJ293" s="158" t="str">
        <f t="shared" si="71"/>
        <v>0</v>
      </c>
      <c r="BK293" s="158" t="str">
        <f t="shared" si="72"/>
        <v>0</v>
      </c>
      <c r="BL293" s="158" t="str">
        <f t="shared" si="73"/>
        <v>0</v>
      </c>
      <c r="BM293" s="158" t="str" cm="1">
        <f t="array" ref="BM293">IF(ISBLANK(AW293),"0",_xlfn.CEILING.MATH(AX293/الفرضيات!$H$3*(1+MAX(_xlfn.CHOOSECOLS(_xlfn._xlws.FILTER($I$4:$AT$335,$K$4:$K$335=AW293),36)))))</f>
        <v>0</v>
      </c>
      <c r="BN293" s="158" t="str" cm="1">
        <f t="array" ref="BN293">IF(ISBLANK(AW293),"0",_xlfn.CEILING.MATH(AY293/الفرضيات!$H$4*(1+MAX(_xlfn.CHOOSECOLS(_xlfn._xlws.FILTER($I$4:$AT$335,$K$4:$K$335=AW293),36)))))</f>
        <v>0</v>
      </c>
      <c r="BO293" s="158" t="str">
        <f>IF(ISBLANK(L293),"0",IF(S293&lt;2,"0",(U293*(R293-AG293)/الفرضيات!$H$2*(1+AR293))))</f>
        <v>0</v>
      </c>
      <c r="BP293" s="158" t="str">
        <f t="shared" si="74"/>
        <v>0</v>
      </c>
      <c r="BQ293" s="158" t="str">
        <f t="shared" si="75"/>
        <v>0</v>
      </c>
      <c r="BR293" s="158" t="str">
        <f t="shared" si="76"/>
        <v>0</v>
      </c>
      <c r="BS293" s="158" t="str">
        <f t="shared" si="77"/>
        <v>0</v>
      </c>
      <c r="BT293" s="158" t="str">
        <f t="shared" si="78"/>
        <v>0</v>
      </c>
      <c r="BU293" s="158" t="str" cm="1">
        <f t="array" ref="BU293">IF(ISBLANK(AW293),"0",IF($AZ293&lt;2,"0",_xlfn.CEILING.MATH(AX293/الفرضيات!$H$3*(1+MAX(_xlfn.CHOOSECOLS(_xlfn._xlws.FILTER($I$4:$AT$335,$K$4:$K$335=AW293),36))))))</f>
        <v>0</v>
      </c>
      <c r="BV293" s="158" t="str" cm="1">
        <f t="array" ref="BV293">IF(ISBLANK(AW293),"0",IF($AZ293&lt;2,"0",_xlfn.CEILING.MATH(AY293/الفرضيات!$H$4*(1+MAX(_xlfn.CHOOSECOLS(_xlfn._xlws.FILTER($I$4:$AT$335,$K$4:$K$335=AW293),36))))))</f>
        <v>0</v>
      </c>
      <c r="BW293" s="158" t="str">
        <f>IF(ISBLANK(L293),"0",IF(S293&lt;3,"0",(V293*(R293-AG293)/الفرضيات!$H$2*(1+AR293))))</f>
        <v>0</v>
      </c>
      <c r="BX293" s="158" t="str">
        <f t="shared" si="79"/>
        <v>0</v>
      </c>
      <c r="BY293" s="158" t="str">
        <f t="shared" si="80"/>
        <v>0</v>
      </c>
      <c r="BZ293" s="158" t="str">
        <f t="shared" si="81"/>
        <v>0</v>
      </c>
      <c r="CA293" s="158" t="str">
        <f t="shared" si="82"/>
        <v>0</v>
      </c>
      <c r="CB293" s="158" t="str">
        <f t="shared" si="83"/>
        <v>0</v>
      </c>
      <c r="CC293" s="158" t="str" cm="1">
        <f t="array" ref="CC293">IF(ISBLANK(AW293),"0",IF($AZ293&lt;3,"0",_xlfn.CEILING.MATH(AX293/الفرضيات!$H$3*(1+MAX(_xlfn.CHOOSECOLS(_xlfn._xlws.FILTER($I$4:$AT$335,$K$4:$K$335=AW293),36))))))</f>
        <v>0</v>
      </c>
      <c r="CD293" s="158" t="str" cm="1">
        <f t="array" ref="CD293">IF(ISBLANK(AW293),"0",IF($AZ293&lt;3,"0",_xlfn.CEILING.MATH(AY293/الفرضيات!$H$4*(1+MAX(_xlfn.CHOOSECOLS(_xlfn._xlws.FILTER($I$4:$AT$335,$K$4:$K$335=AW293),36))))))</f>
        <v>0</v>
      </c>
      <c r="CE293" s="158">
        <f>IFERROR(MAX(0,((BG293+BO293+BW293)*(1+AS293+AR293)+(BH293+BI293+BJ293+BL293+BP293+BQ293+BR293+BT293+BX293+BY293+BZ293+CB293)*(1+AS293))*(1+ VLOOKUP(AQ293,الفرضيات!$N$1:$O$11,2,0))-AH293),0)</f>
        <v>0</v>
      </c>
      <c r="CF293" s="158">
        <f t="shared" si="84"/>
        <v>0</v>
      </c>
      <c r="CG293" s="158" cm="1">
        <f t="array" ref="CG293">IFERROR(MAX(0,MAX(BM293,BU293,CC293)*(1+VLOOKUP(MAX(_xlfn.CHOOSECOLS(_xlfn._xlws.FILTER($I$4:$AT$335,$K$4:$K$335=AW293),35)),الفرضيات!$N$2:$O$11,2,0))-BA293),0)</f>
        <v>0</v>
      </c>
      <c r="CH293" s="158" cm="1">
        <f t="array" ref="CH293">IFERROR(MAX(0,MAX(BN293,BV293,CD293)*(1+VLOOKUP(MAX(_xlfn.CHOOSECOLS(_xlfn._xlws.FILTER($I$4:$AT$335,$K$4:$K$335=AW293),35)),الفرضيات!$N$2:$O$11,2,0))-BB293),0)</f>
        <v>0</v>
      </c>
    </row>
    <row r="294" spans="9:86" ht="24.75" thickBot="1" x14ac:dyDescent="0.3">
      <c r="I294" s="10"/>
      <c r="J294" s="10"/>
      <c r="K294" s="10"/>
      <c r="L294" s="10"/>
      <c r="M294" s="10"/>
      <c r="N294" s="10"/>
      <c r="O294" s="10"/>
      <c r="P294" s="10"/>
      <c r="Q294" s="10"/>
      <c r="R294" s="10"/>
      <c r="S294" s="10"/>
      <c r="T294" s="114"/>
      <c r="U294" s="114"/>
      <c r="V294" s="114"/>
      <c r="W294" s="10"/>
      <c r="X294" s="10"/>
      <c r="Y294" s="10"/>
      <c r="Z294" s="10"/>
      <c r="AA294" s="10"/>
      <c r="AB294" s="10"/>
      <c r="AC294" s="10"/>
      <c r="AD294" s="10"/>
      <c r="AE294" s="10"/>
      <c r="AF294" s="10"/>
      <c r="AG294" s="10"/>
      <c r="AH294" s="10"/>
      <c r="AI294" s="10"/>
      <c r="AJ294" s="10"/>
      <c r="AK294" s="10"/>
      <c r="AL294" s="10"/>
      <c r="AM294" s="10"/>
      <c r="AN294" s="10"/>
      <c r="AO294" s="10"/>
      <c r="AP294" s="10"/>
      <c r="AQ294" s="111" t="str">
        <f t="shared" si="68"/>
        <v/>
      </c>
      <c r="AR294" s="114" t="str">
        <f>IF(AQ294="","",(LOOKUP(SUM(N294:O294),الفرضيات!$R$2:$R$9, الفرضيات!$S$2:$S$9)))</f>
        <v/>
      </c>
      <c r="AS294" s="114" t="str">
        <f>IF(ISBLANK(L294),"",الفرضيات!$L$2)</f>
        <v/>
      </c>
      <c r="AT294" s="10"/>
      <c r="AU294" s="142"/>
      <c r="AV294" s="10"/>
      <c r="AW294" s="10"/>
      <c r="AX294" s="10"/>
      <c r="AY294" s="10"/>
      <c r="AZ294" s="10"/>
      <c r="BA294" s="10"/>
      <c r="BB294" s="10"/>
      <c r="BC294" s="10"/>
      <c r="BD294" s="10"/>
      <c r="BE294" s="10"/>
      <c r="BF294" s="144"/>
      <c r="BG294" s="158" t="str">
        <f>IF(ISBLANK(L294),"0",T294*(R294-AG294)/الفرضيات!$H$2*(1+AR294))</f>
        <v>0</v>
      </c>
      <c r="BH294" s="158" t="str">
        <f t="shared" si="69"/>
        <v>0</v>
      </c>
      <c r="BI294" s="158" t="str">
        <f t="shared" si="70"/>
        <v>0</v>
      </c>
      <c r="BJ294" s="158" t="str">
        <f t="shared" si="71"/>
        <v>0</v>
      </c>
      <c r="BK294" s="158" t="str">
        <f t="shared" si="72"/>
        <v>0</v>
      </c>
      <c r="BL294" s="158" t="str">
        <f t="shared" si="73"/>
        <v>0</v>
      </c>
      <c r="BM294" s="158" t="str" cm="1">
        <f t="array" ref="BM294">IF(ISBLANK(AW294),"0",_xlfn.CEILING.MATH(AX294/الفرضيات!$H$3*(1+MAX(_xlfn.CHOOSECOLS(_xlfn._xlws.FILTER($I$4:$AT$335,$K$4:$K$335=AW294),36)))))</f>
        <v>0</v>
      </c>
      <c r="BN294" s="158" t="str" cm="1">
        <f t="array" ref="BN294">IF(ISBLANK(AW294),"0",_xlfn.CEILING.MATH(AY294/الفرضيات!$H$4*(1+MAX(_xlfn.CHOOSECOLS(_xlfn._xlws.FILTER($I$4:$AT$335,$K$4:$K$335=AW294),36)))))</f>
        <v>0</v>
      </c>
      <c r="BO294" s="158" t="str">
        <f>IF(ISBLANK(L294),"0",IF(S294&lt;2,"0",(U294*(R294-AG294)/الفرضيات!$H$2*(1+AR294))))</f>
        <v>0</v>
      </c>
      <c r="BP294" s="158" t="str">
        <f t="shared" si="74"/>
        <v>0</v>
      </c>
      <c r="BQ294" s="158" t="str">
        <f t="shared" si="75"/>
        <v>0</v>
      </c>
      <c r="BR294" s="158" t="str">
        <f t="shared" si="76"/>
        <v>0</v>
      </c>
      <c r="BS294" s="158" t="str">
        <f t="shared" si="77"/>
        <v>0</v>
      </c>
      <c r="BT294" s="158" t="str">
        <f t="shared" si="78"/>
        <v>0</v>
      </c>
      <c r="BU294" s="158" t="str" cm="1">
        <f t="array" ref="BU294">IF(ISBLANK(AW294),"0",IF($AZ294&lt;2,"0",_xlfn.CEILING.MATH(AX294/الفرضيات!$H$3*(1+MAX(_xlfn.CHOOSECOLS(_xlfn._xlws.FILTER($I$4:$AT$335,$K$4:$K$335=AW294),36))))))</f>
        <v>0</v>
      </c>
      <c r="BV294" s="158" t="str" cm="1">
        <f t="array" ref="BV294">IF(ISBLANK(AW294),"0",IF($AZ294&lt;2,"0",_xlfn.CEILING.MATH(AY294/الفرضيات!$H$4*(1+MAX(_xlfn.CHOOSECOLS(_xlfn._xlws.FILTER($I$4:$AT$335,$K$4:$K$335=AW294),36))))))</f>
        <v>0</v>
      </c>
      <c r="BW294" s="158" t="str">
        <f>IF(ISBLANK(L294),"0",IF(S294&lt;3,"0",(V294*(R294-AG294)/الفرضيات!$H$2*(1+AR294))))</f>
        <v>0</v>
      </c>
      <c r="BX294" s="158" t="str">
        <f t="shared" si="79"/>
        <v>0</v>
      </c>
      <c r="BY294" s="158" t="str">
        <f t="shared" si="80"/>
        <v>0</v>
      </c>
      <c r="BZ294" s="158" t="str">
        <f t="shared" si="81"/>
        <v>0</v>
      </c>
      <c r="CA294" s="158" t="str">
        <f t="shared" si="82"/>
        <v>0</v>
      </c>
      <c r="CB294" s="158" t="str">
        <f t="shared" si="83"/>
        <v>0</v>
      </c>
      <c r="CC294" s="158" t="str" cm="1">
        <f t="array" ref="CC294">IF(ISBLANK(AW294),"0",IF($AZ294&lt;3,"0",_xlfn.CEILING.MATH(AX294/الفرضيات!$H$3*(1+MAX(_xlfn.CHOOSECOLS(_xlfn._xlws.FILTER($I$4:$AT$335,$K$4:$K$335=AW294),36))))))</f>
        <v>0</v>
      </c>
      <c r="CD294" s="158" t="str" cm="1">
        <f t="array" ref="CD294">IF(ISBLANK(AW294),"0",IF($AZ294&lt;3,"0",_xlfn.CEILING.MATH(AY294/الفرضيات!$H$4*(1+MAX(_xlfn.CHOOSECOLS(_xlfn._xlws.FILTER($I$4:$AT$335,$K$4:$K$335=AW294),36))))))</f>
        <v>0</v>
      </c>
      <c r="CE294" s="158">
        <f>IFERROR(MAX(0,((BG294+BO294+BW294)*(1+AS294+AR294)+(BH294+BI294+BJ294+BL294+BP294+BQ294+BR294+BT294+BX294+BY294+BZ294+CB294)*(1+AS294))*(1+ VLOOKUP(AQ294,الفرضيات!$N$1:$O$11,2,0))-AH294),0)</f>
        <v>0</v>
      </c>
      <c r="CF294" s="158">
        <f t="shared" si="84"/>
        <v>0</v>
      </c>
      <c r="CG294" s="158" cm="1">
        <f t="array" ref="CG294">IFERROR(MAX(0,MAX(BM294,BU294,CC294)*(1+VLOOKUP(MAX(_xlfn.CHOOSECOLS(_xlfn._xlws.FILTER($I$4:$AT$335,$K$4:$K$335=AW294),35)),الفرضيات!$N$2:$O$11,2,0))-BA294),0)</f>
        <v>0</v>
      </c>
      <c r="CH294" s="158" cm="1">
        <f t="array" ref="CH294">IFERROR(MAX(0,MAX(BN294,BV294,CD294)*(1+VLOOKUP(MAX(_xlfn.CHOOSECOLS(_xlfn._xlws.FILTER($I$4:$AT$335,$K$4:$K$335=AW294),35)),الفرضيات!$N$2:$O$11,2,0))-BB294),0)</f>
        <v>0</v>
      </c>
    </row>
    <row r="295" spans="9:86" ht="24.75" thickBot="1" x14ac:dyDescent="0.3">
      <c r="I295" s="10"/>
      <c r="J295" s="10"/>
      <c r="K295" s="10"/>
      <c r="L295" s="10"/>
      <c r="M295" s="10"/>
      <c r="N295" s="10"/>
      <c r="O295" s="10"/>
      <c r="P295" s="10"/>
      <c r="Q295" s="10"/>
      <c r="R295" s="10"/>
      <c r="S295" s="10"/>
      <c r="T295" s="114"/>
      <c r="U295" s="114"/>
      <c r="V295" s="114"/>
      <c r="W295" s="10"/>
      <c r="X295" s="10"/>
      <c r="Y295" s="10"/>
      <c r="Z295" s="10"/>
      <c r="AA295" s="10"/>
      <c r="AB295" s="10"/>
      <c r="AC295" s="10"/>
      <c r="AD295" s="10"/>
      <c r="AE295" s="10"/>
      <c r="AF295" s="10"/>
      <c r="AG295" s="10"/>
      <c r="AH295" s="10"/>
      <c r="AI295" s="10"/>
      <c r="AJ295" s="10"/>
      <c r="AK295" s="10"/>
      <c r="AL295" s="10"/>
      <c r="AM295" s="10"/>
      <c r="AN295" s="10"/>
      <c r="AO295" s="10"/>
      <c r="AP295" s="10"/>
      <c r="AQ295" s="111" t="str">
        <f t="shared" si="68"/>
        <v/>
      </c>
      <c r="AR295" s="114" t="str">
        <f>IF(AQ295="","",(LOOKUP(SUM(N295:O295),الفرضيات!$R$2:$R$9, الفرضيات!$S$2:$S$9)))</f>
        <v/>
      </c>
      <c r="AS295" s="114" t="str">
        <f>IF(ISBLANK(L295),"",الفرضيات!$L$2)</f>
        <v/>
      </c>
      <c r="AT295" s="10"/>
      <c r="AU295" s="142"/>
      <c r="AV295" s="10"/>
      <c r="AW295" s="10"/>
      <c r="AX295" s="10"/>
      <c r="AY295" s="10"/>
      <c r="AZ295" s="10"/>
      <c r="BA295" s="10"/>
      <c r="BB295" s="10"/>
      <c r="BC295" s="10"/>
      <c r="BD295" s="10"/>
      <c r="BE295" s="10"/>
      <c r="BF295" s="144"/>
      <c r="BG295" s="158" t="str">
        <f>IF(ISBLANK(L295),"0",T295*(R295-AG295)/الفرضيات!$H$2*(1+AR295))</f>
        <v>0</v>
      </c>
      <c r="BH295" s="158" t="str">
        <f t="shared" si="69"/>
        <v>0</v>
      </c>
      <c r="BI295" s="158" t="str">
        <f t="shared" si="70"/>
        <v>0</v>
      </c>
      <c r="BJ295" s="158" t="str">
        <f t="shared" si="71"/>
        <v>0</v>
      </c>
      <c r="BK295" s="158" t="str">
        <f t="shared" si="72"/>
        <v>0</v>
      </c>
      <c r="BL295" s="158" t="str">
        <f t="shared" si="73"/>
        <v>0</v>
      </c>
      <c r="BM295" s="158" t="str" cm="1">
        <f t="array" ref="BM295">IF(ISBLANK(AW295),"0",_xlfn.CEILING.MATH(AX295/الفرضيات!$H$3*(1+MAX(_xlfn.CHOOSECOLS(_xlfn._xlws.FILTER($I$4:$AT$335,$K$4:$K$335=AW295),36)))))</f>
        <v>0</v>
      </c>
      <c r="BN295" s="158" t="str" cm="1">
        <f t="array" ref="BN295">IF(ISBLANK(AW295),"0",_xlfn.CEILING.MATH(AY295/الفرضيات!$H$4*(1+MAX(_xlfn.CHOOSECOLS(_xlfn._xlws.FILTER($I$4:$AT$335,$K$4:$K$335=AW295),36)))))</f>
        <v>0</v>
      </c>
      <c r="BO295" s="158" t="str">
        <f>IF(ISBLANK(L295),"0",IF(S295&lt;2,"0",(U295*(R295-AG295)/الفرضيات!$H$2*(1+AR295))))</f>
        <v>0</v>
      </c>
      <c r="BP295" s="158" t="str">
        <f t="shared" si="74"/>
        <v>0</v>
      </c>
      <c r="BQ295" s="158" t="str">
        <f t="shared" si="75"/>
        <v>0</v>
      </c>
      <c r="BR295" s="158" t="str">
        <f t="shared" si="76"/>
        <v>0</v>
      </c>
      <c r="BS295" s="158" t="str">
        <f t="shared" si="77"/>
        <v>0</v>
      </c>
      <c r="BT295" s="158" t="str">
        <f t="shared" si="78"/>
        <v>0</v>
      </c>
      <c r="BU295" s="158" t="str" cm="1">
        <f t="array" ref="BU295">IF(ISBLANK(AW295),"0",IF($AZ295&lt;2,"0",_xlfn.CEILING.MATH(AX295/الفرضيات!$H$3*(1+MAX(_xlfn.CHOOSECOLS(_xlfn._xlws.FILTER($I$4:$AT$335,$K$4:$K$335=AW295),36))))))</f>
        <v>0</v>
      </c>
      <c r="BV295" s="158" t="str" cm="1">
        <f t="array" ref="BV295">IF(ISBLANK(AW295),"0",IF($AZ295&lt;2,"0",_xlfn.CEILING.MATH(AY295/الفرضيات!$H$4*(1+MAX(_xlfn.CHOOSECOLS(_xlfn._xlws.FILTER($I$4:$AT$335,$K$4:$K$335=AW295),36))))))</f>
        <v>0</v>
      </c>
      <c r="BW295" s="158" t="str">
        <f>IF(ISBLANK(L295),"0",IF(S295&lt;3,"0",(V295*(R295-AG295)/الفرضيات!$H$2*(1+AR295))))</f>
        <v>0</v>
      </c>
      <c r="BX295" s="158" t="str">
        <f t="shared" si="79"/>
        <v>0</v>
      </c>
      <c r="BY295" s="158" t="str">
        <f t="shared" si="80"/>
        <v>0</v>
      </c>
      <c r="BZ295" s="158" t="str">
        <f t="shared" si="81"/>
        <v>0</v>
      </c>
      <c r="CA295" s="158" t="str">
        <f t="shared" si="82"/>
        <v>0</v>
      </c>
      <c r="CB295" s="158" t="str">
        <f t="shared" si="83"/>
        <v>0</v>
      </c>
      <c r="CC295" s="158" t="str" cm="1">
        <f t="array" ref="CC295">IF(ISBLANK(AW295),"0",IF($AZ295&lt;3,"0",_xlfn.CEILING.MATH(AX295/الفرضيات!$H$3*(1+MAX(_xlfn.CHOOSECOLS(_xlfn._xlws.FILTER($I$4:$AT$335,$K$4:$K$335=AW295),36))))))</f>
        <v>0</v>
      </c>
      <c r="CD295" s="158" t="str" cm="1">
        <f t="array" ref="CD295">IF(ISBLANK(AW295),"0",IF($AZ295&lt;3,"0",_xlfn.CEILING.MATH(AY295/الفرضيات!$H$4*(1+MAX(_xlfn.CHOOSECOLS(_xlfn._xlws.FILTER($I$4:$AT$335,$K$4:$K$335=AW295),36))))))</f>
        <v>0</v>
      </c>
      <c r="CE295" s="158">
        <f>IFERROR(MAX(0,((BG295+BO295+BW295)*(1+AS295+AR295)+(BH295+BI295+BJ295+BL295+BP295+BQ295+BR295+BT295+BX295+BY295+BZ295+CB295)*(1+AS295))*(1+ VLOOKUP(AQ295,الفرضيات!$N$1:$O$11,2,0))-AH295),0)</f>
        <v>0</v>
      </c>
      <c r="CF295" s="158">
        <f t="shared" si="84"/>
        <v>0</v>
      </c>
      <c r="CG295" s="158" cm="1">
        <f t="array" ref="CG295">IFERROR(MAX(0,MAX(BM295,BU295,CC295)*(1+VLOOKUP(MAX(_xlfn.CHOOSECOLS(_xlfn._xlws.FILTER($I$4:$AT$335,$K$4:$K$335=AW295),35)),الفرضيات!$N$2:$O$11,2,0))-BA295),0)</f>
        <v>0</v>
      </c>
      <c r="CH295" s="158" cm="1">
        <f t="array" ref="CH295">IFERROR(MAX(0,MAX(BN295,BV295,CD295)*(1+VLOOKUP(MAX(_xlfn.CHOOSECOLS(_xlfn._xlws.FILTER($I$4:$AT$335,$K$4:$K$335=AW295),35)),الفرضيات!$N$2:$O$11,2,0))-BB295),0)</f>
        <v>0</v>
      </c>
    </row>
    <row r="296" spans="9:86" ht="24.75" thickBot="1" x14ac:dyDescent="0.3">
      <c r="I296" s="10"/>
      <c r="J296" s="10"/>
      <c r="K296" s="10"/>
      <c r="L296" s="10"/>
      <c r="M296" s="10"/>
      <c r="N296" s="10"/>
      <c r="O296" s="10"/>
      <c r="P296" s="10"/>
      <c r="Q296" s="10"/>
      <c r="R296" s="10"/>
      <c r="S296" s="10"/>
      <c r="T296" s="114"/>
      <c r="U296" s="114"/>
      <c r="V296" s="114"/>
      <c r="W296" s="10"/>
      <c r="X296" s="10"/>
      <c r="Y296" s="10"/>
      <c r="Z296" s="10"/>
      <c r="AA296" s="10"/>
      <c r="AB296" s="10"/>
      <c r="AC296" s="10"/>
      <c r="AD296" s="10"/>
      <c r="AE296" s="10"/>
      <c r="AF296" s="10"/>
      <c r="AG296" s="10"/>
      <c r="AH296" s="10"/>
      <c r="AI296" s="10"/>
      <c r="AJ296" s="10"/>
      <c r="AK296" s="10"/>
      <c r="AL296" s="10"/>
      <c r="AM296" s="10"/>
      <c r="AN296" s="10"/>
      <c r="AO296" s="10"/>
      <c r="AP296" s="10"/>
      <c r="AQ296" s="111" t="str">
        <f t="shared" si="68"/>
        <v/>
      </c>
      <c r="AR296" s="114" t="str">
        <f>IF(AQ296="","",(LOOKUP(SUM(N296:O296),الفرضيات!$R$2:$R$9, الفرضيات!$S$2:$S$9)))</f>
        <v/>
      </c>
      <c r="AS296" s="114" t="str">
        <f>IF(ISBLANK(L296),"",الفرضيات!$L$2)</f>
        <v/>
      </c>
      <c r="AT296" s="10"/>
      <c r="AU296" s="142"/>
      <c r="AV296" s="10"/>
      <c r="AW296" s="10"/>
      <c r="AX296" s="10"/>
      <c r="AY296" s="10"/>
      <c r="AZ296" s="10"/>
      <c r="BA296" s="10"/>
      <c r="BB296" s="10"/>
      <c r="BC296" s="10"/>
      <c r="BD296" s="10"/>
      <c r="BE296" s="10"/>
      <c r="BF296" s="144"/>
      <c r="BG296" s="158" t="str">
        <f>IF(ISBLANK(L296),"0",T296*(R296-AG296)/الفرضيات!$H$2*(1+AR296))</f>
        <v>0</v>
      </c>
      <c r="BH296" s="158" t="str">
        <f t="shared" si="69"/>
        <v>0</v>
      </c>
      <c r="BI296" s="158" t="str">
        <f t="shared" si="70"/>
        <v>0</v>
      </c>
      <c r="BJ296" s="158" t="str">
        <f t="shared" si="71"/>
        <v>0</v>
      </c>
      <c r="BK296" s="158" t="str">
        <f t="shared" si="72"/>
        <v>0</v>
      </c>
      <c r="BL296" s="158" t="str">
        <f t="shared" si="73"/>
        <v>0</v>
      </c>
      <c r="BM296" s="158" t="str" cm="1">
        <f t="array" ref="BM296">IF(ISBLANK(AW296),"0",_xlfn.CEILING.MATH(AX296/الفرضيات!$H$3*(1+MAX(_xlfn.CHOOSECOLS(_xlfn._xlws.FILTER($I$4:$AT$335,$K$4:$K$335=AW296),36)))))</f>
        <v>0</v>
      </c>
      <c r="BN296" s="158" t="str" cm="1">
        <f t="array" ref="BN296">IF(ISBLANK(AW296),"0",_xlfn.CEILING.MATH(AY296/الفرضيات!$H$4*(1+MAX(_xlfn.CHOOSECOLS(_xlfn._xlws.FILTER($I$4:$AT$335,$K$4:$K$335=AW296),36)))))</f>
        <v>0</v>
      </c>
      <c r="BO296" s="158" t="str">
        <f>IF(ISBLANK(L296),"0",IF(S296&lt;2,"0",(U296*(R296-AG296)/الفرضيات!$H$2*(1+AR296))))</f>
        <v>0</v>
      </c>
      <c r="BP296" s="158" t="str">
        <f t="shared" si="74"/>
        <v>0</v>
      </c>
      <c r="BQ296" s="158" t="str">
        <f t="shared" si="75"/>
        <v>0</v>
      </c>
      <c r="BR296" s="158" t="str">
        <f t="shared" si="76"/>
        <v>0</v>
      </c>
      <c r="BS296" s="158" t="str">
        <f t="shared" si="77"/>
        <v>0</v>
      </c>
      <c r="BT296" s="158" t="str">
        <f t="shared" si="78"/>
        <v>0</v>
      </c>
      <c r="BU296" s="158" t="str" cm="1">
        <f t="array" ref="BU296">IF(ISBLANK(AW296),"0",IF($AZ296&lt;2,"0",_xlfn.CEILING.MATH(AX296/الفرضيات!$H$3*(1+MAX(_xlfn.CHOOSECOLS(_xlfn._xlws.FILTER($I$4:$AT$335,$K$4:$K$335=AW296),36))))))</f>
        <v>0</v>
      </c>
      <c r="BV296" s="158" t="str" cm="1">
        <f t="array" ref="BV296">IF(ISBLANK(AW296),"0",IF($AZ296&lt;2,"0",_xlfn.CEILING.MATH(AY296/الفرضيات!$H$4*(1+MAX(_xlfn.CHOOSECOLS(_xlfn._xlws.FILTER($I$4:$AT$335,$K$4:$K$335=AW296),36))))))</f>
        <v>0</v>
      </c>
      <c r="BW296" s="158" t="str">
        <f>IF(ISBLANK(L296),"0",IF(S296&lt;3,"0",(V296*(R296-AG296)/الفرضيات!$H$2*(1+AR296))))</f>
        <v>0</v>
      </c>
      <c r="BX296" s="158" t="str">
        <f t="shared" si="79"/>
        <v>0</v>
      </c>
      <c r="BY296" s="158" t="str">
        <f t="shared" si="80"/>
        <v>0</v>
      </c>
      <c r="BZ296" s="158" t="str">
        <f t="shared" si="81"/>
        <v>0</v>
      </c>
      <c r="CA296" s="158" t="str">
        <f t="shared" si="82"/>
        <v>0</v>
      </c>
      <c r="CB296" s="158" t="str">
        <f t="shared" si="83"/>
        <v>0</v>
      </c>
      <c r="CC296" s="158" t="str" cm="1">
        <f t="array" ref="CC296">IF(ISBLANK(AW296),"0",IF($AZ296&lt;3,"0",_xlfn.CEILING.MATH(AX296/الفرضيات!$H$3*(1+MAX(_xlfn.CHOOSECOLS(_xlfn._xlws.FILTER($I$4:$AT$335,$K$4:$K$335=AW296),36))))))</f>
        <v>0</v>
      </c>
      <c r="CD296" s="158" t="str" cm="1">
        <f t="array" ref="CD296">IF(ISBLANK(AW296),"0",IF($AZ296&lt;3,"0",_xlfn.CEILING.MATH(AY296/الفرضيات!$H$4*(1+MAX(_xlfn.CHOOSECOLS(_xlfn._xlws.FILTER($I$4:$AT$335,$K$4:$K$335=AW296),36))))))</f>
        <v>0</v>
      </c>
      <c r="CE296" s="158">
        <f>IFERROR(MAX(0,((BG296+BO296+BW296)*(1+AS296+AR296)+(BH296+BI296+BJ296+BL296+BP296+BQ296+BR296+BT296+BX296+BY296+BZ296+CB296)*(1+AS296))*(1+ VLOOKUP(AQ296,الفرضيات!$N$1:$O$11,2,0))-AH296),0)</f>
        <v>0</v>
      </c>
      <c r="CF296" s="158">
        <f t="shared" si="84"/>
        <v>0</v>
      </c>
      <c r="CG296" s="158" cm="1">
        <f t="array" ref="CG296">IFERROR(MAX(0,MAX(BM296,BU296,CC296)*(1+VLOOKUP(MAX(_xlfn.CHOOSECOLS(_xlfn._xlws.FILTER($I$4:$AT$335,$K$4:$K$335=AW296),35)),الفرضيات!$N$2:$O$11,2,0))-BA296),0)</f>
        <v>0</v>
      </c>
      <c r="CH296" s="158" cm="1">
        <f t="array" ref="CH296">IFERROR(MAX(0,MAX(BN296,BV296,CD296)*(1+VLOOKUP(MAX(_xlfn.CHOOSECOLS(_xlfn._xlws.FILTER($I$4:$AT$335,$K$4:$K$335=AW296),35)),الفرضيات!$N$2:$O$11,2,0))-BB296),0)</f>
        <v>0</v>
      </c>
    </row>
    <row r="297" spans="9:86" ht="24.75" thickBot="1" x14ac:dyDescent="0.3">
      <c r="I297" s="10"/>
      <c r="J297" s="10"/>
      <c r="K297" s="10"/>
      <c r="L297" s="10"/>
      <c r="M297" s="10"/>
      <c r="N297" s="10"/>
      <c r="O297" s="10"/>
      <c r="P297" s="10"/>
      <c r="Q297" s="10"/>
      <c r="R297" s="10"/>
      <c r="S297" s="10"/>
      <c r="T297" s="114"/>
      <c r="U297" s="114"/>
      <c r="V297" s="114"/>
      <c r="W297" s="10"/>
      <c r="X297" s="10"/>
      <c r="Y297" s="10"/>
      <c r="Z297" s="10"/>
      <c r="AA297" s="10"/>
      <c r="AB297" s="10"/>
      <c r="AC297" s="10"/>
      <c r="AD297" s="10"/>
      <c r="AE297" s="10"/>
      <c r="AF297" s="10"/>
      <c r="AG297" s="10"/>
      <c r="AH297" s="10"/>
      <c r="AI297" s="10"/>
      <c r="AJ297" s="10"/>
      <c r="AK297" s="10"/>
      <c r="AL297" s="10"/>
      <c r="AM297" s="10"/>
      <c r="AN297" s="10"/>
      <c r="AO297" s="10"/>
      <c r="AP297" s="10"/>
      <c r="AQ297" s="111" t="str">
        <f t="shared" si="68"/>
        <v/>
      </c>
      <c r="AR297" s="114" t="str">
        <f>IF(AQ297="","",(LOOKUP(SUM(N297:O297),الفرضيات!$R$2:$R$9, الفرضيات!$S$2:$S$9)))</f>
        <v/>
      </c>
      <c r="AS297" s="114" t="str">
        <f>IF(ISBLANK(L297),"",الفرضيات!$L$2)</f>
        <v/>
      </c>
      <c r="AT297" s="10"/>
      <c r="AU297" s="142"/>
      <c r="AV297" s="10"/>
      <c r="AW297" s="10"/>
      <c r="AX297" s="10"/>
      <c r="AY297" s="10"/>
      <c r="AZ297" s="10"/>
      <c r="BA297" s="10"/>
      <c r="BB297" s="10"/>
      <c r="BC297" s="10"/>
      <c r="BD297" s="10"/>
      <c r="BE297" s="10"/>
      <c r="BF297" s="144"/>
      <c r="BG297" s="158" t="str">
        <f>IF(ISBLANK(L297),"0",T297*(R297-AG297)/الفرضيات!$H$2*(1+AR297))</f>
        <v>0</v>
      </c>
      <c r="BH297" s="158" t="str">
        <f t="shared" si="69"/>
        <v>0</v>
      </c>
      <c r="BI297" s="158" t="str">
        <f t="shared" si="70"/>
        <v>0</v>
      </c>
      <c r="BJ297" s="158" t="str">
        <f t="shared" si="71"/>
        <v>0</v>
      </c>
      <c r="BK297" s="158" t="str">
        <f t="shared" si="72"/>
        <v>0</v>
      </c>
      <c r="BL297" s="158" t="str">
        <f t="shared" si="73"/>
        <v>0</v>
      </c>
      <c r="BM297" s="158" t="str" cm="1">
        <f t="array" ref="BM297">IF(ISBLANK(AW297),"0",_xlfn.CEILING.MATH(AX297/الفرضيات!$H$3*(1+MAX(_xlfn.CHOOSECOLS(_xlfn._xlws.FILTER($I$4:$AT$335,$K$4:$K$335=AW297),36)))))</f>
        <v>0</v>
      </c>
      <c r="BN297" s="158" t="str" cm="1">
        <f t="array" ref="BN297">IF(ISBLANK(AW297),"0",_xlfn.CEILING.MATH(AY297/الفرضيات!$H$4*(1+MAX(_xlfn.CHOOSECOLS(_xlfn._xlws.FILTER($I$4:$AT$335,$K$4:$K$335=AW297),36)))))</f>
        <v>0</v>
      </c>
      <c r="BO297" s="158" t="str">
        <f>IF(ISBLANK(L297),"0",IF(S297&lt;2,"0",(U297*(R297-AG297)/الفرضيات!$H$2*(1+AR297))))</f>
        <v>0</v>
      </c>
      <c r="BP297" s="158" t="str">
        <f t="shared" si="74"/>
        <v>0</v>
      </c>
      <c r="BQ297" s="158" t="str">
        <f t="shared" si="75"/>
        <v>0</v>
      </c>
      <c r="BR297" s="158" t="str">
        <f t="shared" si="76"/>
        <v>0</v>
      </c>
      <c r="BS297" s="158" t="str">
        <f t="shared" si="77"/>
        <v>0</v>
      </c>
      <c r="BT297" s="158" t="str">
        <f t="shared" si="78"/>
        <v>0</v>
      </c>
      <c r="BU297" s="158" t="str" cm="1">
        <f t="array" ref="BU297">IF(ISBLANK(AW297),"0",IF($AZ297&lt;2,"0",_xlfn.CEILING.MATH(AX297/الفرضيات!$H$3*(1+MAX(_xlfn.CHOOSECOLS(_xlfn._xlws.FILTER($I$4:$AT$335,$K$4:$K$335=AW297),36))))))</f>
        <v>0</v>
      </c>
      <c r="BV297" s="158" t="str" cm="1">
        <f t="array" ref="BV297">IF(ISBLANK(AW297),"0",IF($AZ297&lt;2,"0",_xlfn.CEILING.MATH(AY297/الفرضيات!$H$4*(1+MAX(_xlfn.CHOOSECOLS(_xlfn._xlws.FILTER($I$4:$AT$335,$K$4:$K$335=AW297),36))))))</f>
        <v>0</v>
      </c>
      <c r="BW297" s="158" t="str">
        <f>IF(ISBLANK(L297),"0",IF(S297&lt;3,"0",(V297*(R297-AG297)/الفرضيات!$H$2*(1+AR297))))</f>
        <v>0</v>
      </c>
      <c r="BX297" s="158" t="str">
        <f t="shared" si="79"/>
        <v>0</v>
      </c>
      <c r="BY297" s="158" t="str">
        <f t="shared" si="80"/>
        <v>0</v>
      </c>
      <c r="BZ297" s="158" t="str">
        <f t="shared" si="81"/>
        <v>0</v>
      </c>
      <c r="CA297" s="158" t="str">
        <f t="shared" si="82"/>
        <v>0</v>
      </c>
      <c r="CB297" s="158" t="str">
        <f t="shared" si="83"/>
        <v>0</v>
      </c>
      <c r="CC297" s="158" t="str" cm="1">
        <f t="array" ref="CC297">IF(ISBLANK(AW297),"0",IF($AZ297&lt;3,"0",_xlfn.CEILING.MATH(AX297/الفرضيات!$H$3*(1+MAX(_xlfn.CHOOSECOLS(_xlfn._xlws.FILTER($I$4:$AT$335,$K$4:$K$335=AW297),36))))))</f>
        <v>0</v>
      </c>
      <c r="CD297" s="158" t="str" cm="1">
        <f t="array" ref="CD297">IF(ISBLANK(AW297),"0",IF($AZ297&lt;3,"0",_xlfn.CEILING.MATH(AY297/الفرضيات!$H$4*(1+MAX(_xlfn.CHOOSECOLS(_xlfn._xlws.FILTER($I$4:$AT$335,$K$4:$K$335=AW297),36))))))</f>
        <v>0</v>
      </c>
      <c r="CE297" s="158">
        <f>IFERROR(MAX(0,((BG297+BO297+BW297)*(1+AS297+AR297)+(BH297+BI297+BJ297+BL297+BP297+BQ297+BR297+BT297+BX297+BY297+BZ297+CB297)*(1+AS297))*(1+ VLOOKUP(AQ297,الفرضيات!$N$1:$O$11,2,0))-AH297),0)</f>
        <v>0</v>
      </c>
      <c r="CF297" s="158">
        <f t="shared" si="84"/>
        <v>0</v>
      </c>
      <c r="CG297" s="158" cm="1">
        <f t="array" ref="CG297">IFERROR(MAX(0,MAX(BM297,BU297,CC297)*(1+VLOOKUP(MAX(_xlfn.CHOOSECOLS(_xlfn._xlws.FILTER($I$4:$AT$335,$K$4:$K$335=AW297),35)),الفرضيات!$N$2:$O$11,2,0))-BA297),0)</f>
        <v>0</v>
      </c>
      <c r="CH297" s="158" cm="1">
        <f t="array" ref="CH297">IFERROR(MAX(0,MAX(BN297,BV297,CD297)*(1+VLOOKUP(MAX(_xlfn.CHOOSECOLS(_xlfn._xlws.FILTER($I$4:$AT$335,$K$4:$K$335=AW297),35)),الفرضيات!$N$2:$O$11,2,0))-BB297),0)</f>
        <v>0</v>
      </c>
    </row>
    <row r="298" spans="9:86" ht="24.75" thickBot="1" x14ac:dyDescent="0.3">
      <c r="I298" s="10"/>
      <c r="J298" s="10"/>
      <c r="K298" s="10"/>
      <c r="L298" s="10"/>
      <c r="M298" s="10"/>
      <c r="N298" s="10"/>
      <c r="O298" s="10"/>
      <c r="P298" s="10"/>
      <c r="Q298" s="10"/>
      <c r="R298" s="10"/>
      <c r="S298" s="10"/>
      <c r="T298" s="114"/>
      <c r="U298" s="114"/>
      <c r="V298" s="114"/>
      <c r="W298" s="10"/>
      <c r="X298" s="10"/>
      <c r="Y298" s="10"/>
      <c r="Z298" s="10"/>
      <c r="AA298" s="10"/>
      <c r="AB298" s="10"/>
      <c r="AC298" s="10"/>
      <c r="AD298" s="10"/>
      <c r="AE298" s="10"/>
      <c r="AF298" s="10"/>
      <c r="AG298" s="10"/>
      <c r="AH298" s="10"/>
      <c r="AI298" s="10"/>
      <c r="AJ298" s="10"/>
      <c r="AK298" s="10"/>
      <c r="AL298" s="10"/>
      <c r="AM298" s="10"/>
      <c r="AN298" s="10"/>
      <c r="AO298" s="10"/>
      <c r="AP298" s="10"/>
      <c r="AQ298" s="111" t="str">
        <f t="shared" si="68"/>
        <v/>
      </c>
      <c r="AR298" s="114" t="str">
        <f>IF(AQ298="","",(LOOKUP(SUM(N298:O298),الفرضيات!$R$2:$R$9, الفرضيات!$S$2:$S$9)))</f>
        <v/>
      </c>
      <c r="AS298" s="114" t="str">
        <f>IF(ISBLANK(L298),"",الفرضيات!$L$2)</f>
        <v/>
      </c>
      <c r="AT298" s="10"/>
      <c r="AU298" s="142"/>
      <c r="AV298" s="10"/>
      <c r="AW298" s="10"/>
      <c r="AX298" s="10"/>
      <c r="AY298" s="10"/>
      <c r="AZ298" s="10"/>
      <c r="BA298" s="10"/>
      <c r="BB298" s="10"/>
      <c r="BC298" s="10"/>
      <c r="BD298" s="10"/>
      <c r="BE298" s="10"/>
      <c r="BF298" s="144"/>
      <c r="BG298" s="158" t="str">
        <f>IF(ISBLANK(L298),"0",T298*(R298-AG298)/الفرضيات!$H$2*(1+AR298))</f>
        <v>0</v>
      </c>
      <c r="BH298" s="158" t="str">
        <f t="shared" si="69"/>
        <v>0</v>
      </c>
      <c r="BI298" s="158" t="str">
        <f t="shared" si="70"/>
        <v>0</v>
      </c>
      <c r="BJ298" s="158" t="str">
        <f t="shared" si="71"/>
        <v>0</v>
      </c>
      <c r="BK298" s="158" t="str">
        <f t="shared" si="72"/>
        <v>0</v>
      </c>
      <c r="BL298" s="158" t="str">
        <f t="shared" si="73"/>
        <v>0</v>
      </c>
      <c r="BM298" s="158" t="str" cm="1">
        <f t="array" ref="BM298">IF(ISBLANK(AW298),"0",_xlfn.CEILING.MATH(AX298/الفرضيات!$H$3*(1+MAX(_xlfn.CHOOSECOLS(_xlfn._xlws.FILTER($I$4:$AT$335,$K$4:$K$335=AW298),36)))))</f>
        <v>0</v>
      </c>
      <c r="BN298" s="158" t="str" cm="1">
        <f t="array" ref="BN298">IF(ISBLANK(AW298),"0",_xlfn.CEILING.MATH(AY298/الفرضيات!$H$4*(1+MAX(_xlfn.CHOOSECOLS(_xlfn._xlws.FILTER($I$4:$AT$335,$K$4:$K$335=AW298),36)))))</f>
        <v>0</v>
      </c>
      <c r="BO298" s="158" t="str">
        <f>IF(ISBLANK(L298),"0",IF(S298&lt;2,"0",(U298*(R298-AG298)/الفرضيات!$H$2*(1+AR298))))</f>
        <v>0</v>
      </c>
      <c r="BP298" s="158" t="str">
        <f t="shared" si="74"/>
        <v>0</v>
      </c>
      <c r="BQ298" s="158" t="str">
        <f t="shared" si="75"/>
        <v>0</v>
      </c>
      <c r="BR298" s="158" t="str">
        <f t="shared" si="76"/>
        <v>0</v>
      </c>
      <c r="BS298" s="158" t="str">
        <f t="shared" si="77"/>
        <v>0</v>
      </c>
      <c r="BT298" s="158" t="str">
        <f t="shared" si="78"/>
        <v>0</v>
      </c>
      <c r="BU298" s="158" t="str" cm="1">
        <f t="array" ref="BU298">IF(ISBLANK(AW298),"0",IF($AZ298&lt;2,"0",_xlfn.CEILING.MATH(AX298/الفرضيات!$H$3*(1+MAX(_xlfn.CHOOSECOLS(_xlfn._xlws.FILTER($I$4:$AT$335,$K$4:$K$335=AW298),36))))))</f>
        <v>0</v>
      </c>
      <c r="BV298" s="158" t="str" cm="1">
        <f t="array" ref="BV298">IF(ISBLANK(AW298),"0",IF($AZ298&lt;2,"0",_xlfn.CEILING.MATH(AY298/الفرضيات!$H$4*(1+MAX(_xlfn.CHOOSECOLS(_xlfn._xlws.FILTER($I$4:$AT$335,$K$4:$K$335=AW298),36))))))</f>
        <v>0</v>
      </c>
      <c r="BW298" s="158" t="str">
        <f>IF(ISBLANK(L298),"0",IF(S298&lt;3,"0",(V298*(R298-AG298)/الفرضيات!$H$2*(1+AR298))))</f>
        <v>0</v>
      </c>
      <c r="BX298" s="158" t="str">
        <f t="shared" si="79"/>
        <v>0</v>
      </c>
      <c r="BY298" s="158" t="str">
        <f t="shared" si="80"/>
        <v>0</v>
      </c>
      <c r="BZ298" s="158" t="str">
        <f t="shared" si="81"/>
        <v>0</v>
      </c>
      <c r="CA298" s="158" t="str">
        <f t="shared" si="82"/>
        <v>0</v>
      </c>
      <c r="CB298" s="158" t="str">
        <f t="shared" si="83"/>
        <v>0</v>
      </c>
      <c r="CC298" s="158" t="str" cm="1">
        <f t="array" ref="CC298">IF(ISBLANK(AW298),"0",IF($AZ298&lt;3,"0",_xlfn.CEILING.MATH(AX298/الفرضيات!$H$3*(1+MAX(_xlfn.CHOOSECOLS(_xlfn._xlws.FILTER($I$4:$AT$335,$K$4:$K$335=AW298),36))))))</f>
        <v>0</v>
      </c>
      <c r="CD298" s="158" t="str" cm="1">
        <f t="array" ref="CD298">IF(ISBLANK(AW298),"0",IF($AZ298&lt;3,"0",_xlfn.CEILING.MATH(AY298/الفرضيات!$H$4*(1+MAX(_xlfn.CHOOSECOLS(_xlfn._xlws.FILTER($I$4:$AT$335,$K$4:$K$335=AW298),36))))))</f>
        <v>0</v>
      </c>
      <c r="CE298" s="158">
        <f>IFERROR(MAX(0,((BG298+BO298+BW298)*(1+AS298+AR298)+(BH298+BI298+BJ298+BL298+BP298+BQ298+BR298+BT298+BX298+BY298+BZ298+CB298)*(1+AS298))*(1+ VLOOKUP(AQ298,الفرضيات!$N$1:$O$11,2,0))-AH298),0)</f>
        <v>0</v>
      </c>
      <c r="CF298" s="158">
        <f t="shared" si="84"/>
        <v>0</v>
      </c>
      <c r="CG298" s="158" cm="1">
        <f t="array" ref="CG298">IFERROR(MAX(0,MAX(BM298,BU298,CC298)*(1+VLOOKUP(MAX(_xlfn.CHOOSECOLS(_xlfn._xlws.FILTER($I$4:$AT$335,$K$4:$K$335=AW298),35)),الفرضيات!$N$2:$O$11,2,0))-BA298),0)</f>
        <v>0</v>
      </c>
      <c r="CH298" s="158" cm="1">
        <f t="array" ref="CH298">IFERROR(MAX(0,MAX(BN298,BV298,CD298)*(1+VLOOKUP(MAX(_xlfn.CHOOSECOLS(_xlfn._xlws.FILTER($I$4:$AT$335,$K$4:$K$335=AW298),35)),الفرضيات!$N$2:$O$11,2,0))-BB298),0)</f>
        <v>0</v>
      </c>
    </row>
    <row r="299" spans="9:86" ht="24.75" thickBot="1" x14ac:dyDescent="0.3">
      <c r="I299" s="10"/>
      <c r="J299" s="10"/>
      <c r="K299" s="10"/>
      <c r="L299" s="10"/>
      <c r="M299" s="10"/>
      <c r="N299" s="10"/>
      <c r="O299" s="10"/>
      <c r="P299" s="10"/>
      <c r="Q299" s="10"/>
      <c r="R299" s="10"/>
      <c r="S299" s="10"/>
      <c r="T299" s="114"/>
      <c r="U299" s="114"/>
      <c r="V299" s="114"/>
      <c r="W299" s="10"/>
      <c r="X299" s="10"/>
      <c r="Y299" s="10"/>
      <c r="Z299" s="10"/>
      <c r="AA299" s="10"/>
      <c r="AB299" s="10"/>
      <c r="AC299" s="10"/>
      <c r="AD299" s="10"/>
      <c r="AE299" s="10"/>
      <c r="AF299" s="10"/>
      <c r="AG299" s="10"/>
      <c r="AH299" s="10"/>
      <c r="AI299" s="10"/>
      <c r="AJ299" s="10"/>
      <c r="AK299" s="10"/>
      <c r="AL299" s="10"/>
      <c r="AM299" s="10"/>
      <c r="AN299" s="10"/>
      <c r="AO299" s="10"/>
      <c r="AP299" s="10"/>
      <c r="AQ299" s="111" t="str">
        <f t="shared" si="68"/>
        <v/>
      </c>
      <c r="AR299" s="114" t="str">
        <f>IF(AQ299="","",(LOOKUP(SUM(N299:O299),الفرضيات!$R$2:$R$9, الفرضيات!$S$2:$S$9)))</f>
        <v/>
      </c>
      <c r="AS299" s="114" t="str">
        <f>IF(ISBLANK(L299),"",الفرضيات!$L$2)</f>
        <v/>
      </c>
      <c r="AT299" s="10"/>
      <c r="AU299" s="142"/>
      <c r="AV299" s="10"/>
      <c r="AW299" s="10"/>
      <c r="AX299" s="10"/>
      <c r="AY299" s="10"/>
      <c r="AZ299" s="10"/>
      <c r="BA299" s="10"/>
      <c r="BB299" s="10"/>
      <c r="BC299" s="10"/>
      <c r="BD299" s="10"/>
      <c r="BE299" s="10"/>
      <c r="BF299" s="144"/>
      <c r="BG299" s="158" t="str">
        <f>IF(ISBLANK(L299),"0",T299*(R299-AG299)/الفرضيات!$H$2*(1+AR299))</f>
        <v>0</v>
      </c>
      <c r="BH299" s="158" t="str">
        <f t="shared" si="69"/>
        <v>0</v>
      </c>
      <c r="BI299" s="158" t="str">
        <f t="shared" si="70"/>
        <v>0</v>
      </c>
      <c r="BJ299" s="158" t="str">
        <f t="shared" si="71"/>
        <v>0</v>
      </c>
      <c r="BK299" s="158" t="str">
        <f t="shared" si="72"/>
        <v>0</v>
      </c>
      <c r="BL299" s="158" t="str">
        <f t="shared" si="73"/>
        <v>0</v>
      </c>
      <c r="BM299" s="158" t="str" cm="1">
        <f t="array" ref="BM299">IF(ISBLANK(AW299),"0",_xlfn.CEILING.MATH(AX299/الفرضيات!$H$3*(1+MAX(_xlfn.CHOOSECOLS(_xlfn._xlws.FILTER($I$4:$AT$335,$K$4:$K$335=AW299),36)))))</f>
        <v>0</v>
      </c>
      <c r="BN299" s="158" t="str" cm="1">
        <f t="array" ref="BN299">IF(ISBLANK(AW299),"0",_xlfn.CEILING.MATH(AY299/الفرضيات!$H$4*(1+MAX(_xlfn.CHOOSECOLS(_xlfn._xlws.FILTER($I$4:$AT$335,$K$4:$K$335=AW299),36)))))</f>
        <v>0</v>
      </c>
      <c r="BO299" s="158" t="str">
        <f>IF(ISBLANK(L299),"0",IF(S299&lt;2,"0",(U299*(R299-AG299)/الفرضيات!$H$2*(1+AR299))))</f>
        <v>0</v>
      </c>
      <c r="BP299" s="158" t="str">
        <f t="shared" si="74"/>
        <v>0</v>
      </c>
      <c r="BQ299" s="158" t="str">
        <f t="shared" si="75"/>
        <v>0</v>
      </c>
      <c r="BR299" s="158" t="str">
        <f t="shared" si="76"/>
        <v>0</v>
      </c>
      <c r="BS299" s="158" t="str">
        <f t="shared" si="77"/>
        <v>0</v>
      </c>
      <c r="BT299" s="158" t="str">
        <f t="shared" si="78"/>
        <v>0</v>
      </c>
      <c r="BU299" s="158" t="str" cm="1">
        <f t="array" ref="BU299">IF(ISBLANK(AW299),"0",IF($AZ299&lt;2,"0",_xlfn.CEILING.MATH(AX299/الفرضيات!$H$3*(1+MAX(_xlfn.CHOOSECOLS(_xlfn._xlws.FILTER($I$4:$AT$335,$K$4:$K$335=AW299),36))))))</f>
        <v>0</v>
      </c>
      <c r="BV299" s="158" t="str" cm="1">
        <f t="array" ref="BV299">IF(ISBLANK(AW299),"0",IF($AZ299&lt;2,"0",_xlfn.CEILING.MATH(AY299/الفرضيات!$H$4*(1+MAX(_xlfn.CHOOSECOLS(_xlfn._xlws.FILTER($I$4:$AT$335,$K$4:$K$335=AW299),36))))))</f>
        <v>0</v>
      </c>
      <c r="BW299" s="158" t="str">
        <f>IF(ISBLANK(L299),"0",IF(S299&lt;3,"0",(V299*(R299-AG299)/الفرضيات!$H$2*(1+AR299))))</f>
        <v>0</v>
      </c>
      <c r="BX299" s="158" t="str">
        <f t="shared" si="79"/>
        <v>0</v>
      </c>
      <c r="BY299" s="158" t="str">
        <f t="shared" si="80"/>
        <v>0</v>
      </c>
      <c r="BZ299" s="158" t="str">
        <f t="shared" si="81"/>
        <v>0</v>
      </c>
      <c r="CA299" s="158" t="str">
        <f t="shared" si="82"/>
        <v>0</v>
      </c>
      <c r="CB299" s="158" t="str">
        <f t="shared" si="83"/>
        <v>0</v>
      </c>
      <c r="CC299" s="158" t="str" cm="1">
        <f t="array" ref="CC299">IF(ISBLANK(AW299),"0",IF($AZ299&lt;3,"0",_xlfn.CEILING.MATH(AX299/الفرضيات!$H$3*(1+MAX(_xlfn.CHOOSECOLS(_xlfn._xlws.FILTER($I$4:$AT$335,$K$4:$K$335=AW299),36))))))</f>
        <v>0</v>
      </c>
      <c r="CD299" s="158" t="str" cm="1">
        <f t="array" ref="CD299">IF(ISBLANK(AW299),"0",IF($AZ299&lt;3,"0",_xlfn.CEILING.MATH(AY299/الفرضيات!$H$4*(1+MAX(_xlfn.CHOOSECOLS(_xlfn._xlws.FILTER($I$4:$AT$335,$K$4:$K$335=AW299),36))))))</f>
        <v>0</v>
      </c>
      <c r="CE299" s="158">
        <f>IFERROR(MAX(0,((BG299+BO299+BW299)*(1+AS299+AR299)+(BH299+BI299+BJ299+BL299+BP299+BQ299+BR299+BT299+BX299+BY299+BZ299+CB299)*(1+AS299))*(1+ VLOOKUP(AQ299,الفرضيات!$N$1:$O$11,2,0))-AH299),0)</f>
        <v>0</v>
      </c>
      <c r="CF299" s="158">
        <f t="shared" si="84"/>
        <v>0</v>
      </c>
      <c r="CG299" s="158" cm="1">
        <f t="array" ref="CG299">IFERROR(MAX(0,MAX(BM299,BU299,CC299)*(1+VLOOKUP(MAX(_xlfn.CHOOSECOLS(_xlfn._xlws.FILTER($I$4:$AT$335,$K$4:$K$335=AW299),35)),الفرضيات!$N$2:$O$11,2,0))-BA299),0)</f>
        <v>0</v>
      </c>
      <c r="CH299" s="158" cm="1">
        <f t="array" ref="CH299">IFERROR(MAX(0,MAX(BN299,BV299,CD299)*(1+VLOOKUP(MAX(_xlfn.CHOOSECOLS(_xlfn._xlws.FILTER($I$4:$AT$335,$K$4:$K$335=AW299),35)),الفرضيات!$N$2:$O$11,2,0))-BB299),0)</f>
        <v>0</v>
      </c>
    </row>
    <row r="300" spans="9:86" ht="24.75" thickBot="1" x14ac:dyDescent="0.3">
      <c r="I300" s="10"/>
      <c r="J300" s="10"/>
      <c r="K300" s="10"/>
      <c r="L300" s="10"/>
      <c r="M300" s="10"/>
      <c r="N300" s="10"/>
      <c r="O300" s="10"/>
      <c r="P300" s="10"/>
      <c r="Q300" s="10"/>
      <c r="R300" s="10"/>
      <c r="S300" s="10"/>
      <c r="T300" s="114"/>
      <c r="U300" s="114"/>
      <c r="V300" s="114"/>
      <c r="W300" s="10"/>
      <c r="X300" s="10"/>
      <c r="Y300" s="10"/>
      <c r="Z300" s="10"/>
      <c r="AA300" s="10"/>
      <c r="AB300" s="10"/>
      <c r="AC300" s="10"/>
      <c r="AD300" s="10"/>
      <c r="AE300" s="10"/>
      <c r="AF300" s="10"/>
      <c r="AG300" s="10"/>
      <c r="AH300" s="10"/>
      <c r="AI300" s="10"/>
      <c r="AJ300" s="10"/>
      <c r="AK300" s="10"/>
      <c r="AL300" s="10"/>
      <c r="AM300" s="10"/>
      <c r="AN300" s="10"/>
      <c r="AO300" s="10"/>
      <c r="AP300" s="10"/>
      <c r="AQ300" s="111" t="str">
        <f t="shared" si="68"/>
        <v/>
      </c>
      <c r="AR300" s="114" t="str">
        <f>IF(AQ300="","",(LOOKUP(SUM(N300:O300),الفرضيات!$R$2:$R$9, الفرضيات!$S$2:$S$9)))</f>
        <v/>
      </c>
      <c r="AS300" s="114" t="str">
        <f>IF(ISBLANK(L300),"",الفرضيات!$L$2)</f>
        <v/>
      </c>
      <c r="AT300" s="10"/>
      <c r="AU300" s="142"/>
      <c r="AV300" s="10"/>
      <c r="AW300" s="10"/>
      <c r="AX300" s="10"/>
      <c r="AY300" s="10"/>
      <c r="AZ300" s="10"/>
      <c r="BA300" s="10"/>
      <c r="BB300" s="10"/>
      <c r="BC300" s="10"/>
      <c r="BD300" s="10"/>
      <c r="BE300" s="10"/>
      <c r="BF300" s="144"/>
      <c r="BG300" s="158" t="str">
        <f>IF(ISBLANK(L300),"0",T300*(R300-AG300)/الفرضيات!$H$2*(1+AR300))</f>
        <v>0</v>
      </c>
      <c r="BH300" s="158" t="str">
        <f t="shared" si="69"/>
        <v>0</v>
      </c>
      <c r="BI300" s="158" t="str">
        <f t="shared" si="70"/>
        <v>0</v>
      </c>
      <c r="BJ300" s="158" t="str">
        <f t="shared" si="71"/>
        <v>0</v>
      </c>
      <c r="BK300" s="158" t="str">
        <f t="shared" si="72"/>
        <v>0</v>
      </c>
      <c r="BL300" s="158" t="str">
        <f t="shared" si="73"/>
        <v>0</v>
      </c>
      <c r="BM300" s="158" t="str" cm="1">
        <f t="array" ref="BM300">IF(ISBLANK(AW300),"0",_xlfn.CEILING.MATH(AX300/الفرضيات!$H$3*(1+MAX(_xlfn.CHOOSECOLS(_xlfn._xlws.FILTER($I$4:$AT$335,$K$4:$K$335=AW300),36)))))</f>
        <v>0</v>
      </c>
      <c r="BN300" s="158" t="str" cm="1">
        <f t="array" ref="BN300">IF(ISBLANK(AW300),"0",_xlfn.CEILING.MATH(AY300/الفرضيات!$H$4*(1+MAX(_xlfn.CHOOSECOLS(_xlfn._xlws.FILTER($I$4:$AT$335,$K$4:$K$335=AW300),36)))))</f>
        <v>0</v>
      </c>
      <c r="BO300" s="158" t="str">
        <f>IF(ISBLANK(L300),"0",IF(S300&lt;2,"0",(U300*(R300-AG300)/الفرضيات!$H$2*(1+AR300))))</f>
        <v>0</v>
      </c>
      <c r="BP300" s="158" t="str">
        <f t="shared" si="74"/>
        <v>0</v>
      </c>
      <c r="BQ300" s="158" t="str">
        <f t="shared" si="75"/>
        <v>0</v>
      </c>
      <c r="BR300" s="158" t="str">
        <f t="shared" si="76"/>
        <v>0</v>
      </c>
      <c r="BS300" s="158" t="str">
        <f t="shared" si="77"/>
        <v>0</v>
      </c>
      <c r="BT300" s="158" t="str">
        <f t="shared" si="78"/>
        <v>0</v>
      </c>
      <c r="BU300" s="158" t="str" cm="1">
        <f t="array" ref="BU300">IF(ISBLANK(AW300),"0",IF($AZ300&lt;2,"0",_xlfn.CEILING.MATH(AX300/الفرضيات!$H$3*(1+MAX(_xlfn.CHOOSECOLS(_xlfn._xlws.FILTER($I$4:$AT$335,$K$4:$K$335=AW300),36))))))</f>
        <v>0</v>
      </c>
      <c r="BV300" s="158" t="str" cm="1">
        <f t="array" ref="BV300">IF(ISBLANK(AW300),"0",IF($AZ300&lt;2,"0",_xlfn.CEILING.MATH(AY300/الفرضيات!$H$4*(1+MAX(_xlfn.CHOOSECOLS(_xlfn._xlws.FILTER($I$4:$AT$335,$K$4:$K$335=AW300),36))))))</f>
        <v>0</v>
      </c>
      <c r="BW300" s="158" t="str">
        <f>IF(ISBLANK(L300),"0",IF(S300&lt;3,"0",(V300*(R300-AG300)/الفرضيات!$H$2*(1+AR300))))</f>
        <v>0</v>
      </c>
      <c r="BX300" s="158" t="str">
        <f t="shared" si="79"/>
        <v>0</v>
      </c>
      <c r="BY300" s="158" t="str">
        <f t="shared" si="80"/>
        <v>0</v>
      </c>
      <c r="BZ300" s="158" t="str">
        <f t="shared" si="81"/>
        <v>0</v>
      </c>
      <c r="CA300" s="158" t="str">
        <f t="shared" si="82"/>
        <v>0</v>
      </c>
      <c r="CB300" s="158" t="str">
        <f t="shared" si="83"/>
        <v>0</v>
      </c>
      <c r="CC300" s="158" t="str" cm="1">
        <f t="array" ref="CC300">IF(ISBLANK(AW300),"0",IF($AZ300&lt;3,"0",_xlfn.CEILING.MATH(AX300/الفرضيات!$H$3*(1+MAX(_xlfn.CHOOSECOLS(_xlfn._xlws.FILTER($I$4:$AT$335,$K$4:$K$335=AW300),36))))))</f>
        <v>0</v>
      </c>
      <c r="CD300" s="158" t="str" cm="1">
        <f t="array" ref="CD300">IF(ISBLANK(AW300),"0",IF($AZ300&lt;3,"0",_xlfn.CEILING.MATH(AY300/الفرضيات!$H$4*(1+MAX(_xlfn.CHOOSECOLS(_xlfn._xlws.FILTER($I$4:$AT$335,$K$4:$K$335=AW300),36))))))</f>
        <v>0</v>
      </c>
      <c r="CE300" s="158">
        <f>IFERROR(MAX(0,((BG300+BO300+BW300)*(1+AS300+AR300)+(BH300+BI300+BJ300+BL300+BP300+BQ300+BR300+BT300+BX300+BY300+BZ300+CB300)*(1+AS300))*(1+ VLOOKUP(AQ300,الفرضيات!$N$1:$O$11,2,0))-AH300),0)</f>
        <v>0</v>
      </c>
      <c r="CF300" s="158">
        <f t="shared" si="84"/>
        <v>0</v>
      </c>
      <c r="CG300" s="158" cm="1">
        <f t="array" ref="CG300">IFERROR(MAX(0,MAX(BM300,BU300,CC300)*(1+VLOOKUP(MAX(_xlfn.CHOOSECOLS(_xlfn._xlws.FILTER($I$4:$AT$335,$K$4:$K$335=AW300),35)),الفرضيات!$N$2:$O$11,2,0))-BA300),0)</f>
        <v>0</v>
      </c>
      <c r="CH300" s="158" cm="1">
        <f t="array" ref="CH300">IFERROR(MAX(0,MAX(BN300,BV300,CD300)*(1+VLOOKUP(MAX(_xlfn.CHOOSECOLS(_xlfn._xlws.FILTER($I$4:$AT$335,$K$4:$K$335=AW300),35)),الفرضيات!$N$2:$O$11,2,0))-BB300),0)</f>
        <v>0</v>
      </c>
    </row>
    <row r="301" spans="9:86" ht="24.75" thickBot="1" x14ac:dyDescent="0.3">
      <c r="I301" s="10"/>
      <c r="J301" s="10"/>
      <c r="K301" s="10"/>
      <c r="L301" s="10"/>
      <c r="M301" s="10"/>
      <c r="N301" s="10"/>
      <c r="O301" s="10"/>
      <c r="P301" s="10"/>
      <c r="Q301" s="10"/>
      <c r="R301" s="10"/>
      <c r="S301" s="10"/>
      <c r="T301" s="114"/>
      <c r="U301" s="114"/>
      <c r="V301" s="114"/>
      <c r="W301" s="10"/>
      <c r="X301" s="10"/>
      <c r="Y301" s="10"/>
      <c r="Z301" s="10"/>
      <c r="AA301" s="10"/>
      <c r="AB301" s="10"/>
      <c r="AC301" s="10"/>
      <c r="AD301" s="10"/>
      <c r="AE301" s="10"/>
      <c r="AF301" s="10"/>
      <c r="AG301" s="10"/>
      <c r="AH301" s="10"/>
      <c r="AI301" s="10"/>
      <c r="AJ301" s="10"/>
      <c r="AK301" s="10"/>
      <c r="AL301" s="10"/>
      <c r="AM301" s="10"/>
      <c r="AN301" s="10"/>
      <c r="AO301" s="10"/>
      <c r="AP301" s="10"/>
      <c r="AQ301" s="111" t="str">
        <f t="shared" si="68"/>
        <v/>
      </c>
      <c r="AR301" s="114" t="str">
        <f>IF(AQ301="","",(LOOKUP(SUM(N301:O301),الفرضيات!$R$2:$R$9, الفرضيات!$S$2:$S$9)))</f>
        <v/>
      </c>
      <c r="AS301" s="114" t="str">
        <f>IF(ISBLANK(L301),"",الفرضيات!$L$2)</f>
        <v/>
      </c>
      <c r="AT301" s="10"/>
      <c r="AU301" s="142"/>
      <c r="AV301" s="10"/>
      <c r="AW301" s="10"/>
      <c r="AX301" s="10"/>
      <c r="AY301" s="10"/>
      <c r="AZ301" s="10"/>
      <c r="BA301" s="10"/>
      <c r="BB301" s="10"/>
      <c r="BC301" s="10"/>
      <c r="BD301" s="10"/>
      <c r="BE301" s="10"/>
      <c r="BF301" s="144"/>
      <c r="BG301" s="158" t="str">
        <f>IF(ISBLANK(L301),"0",T301*(R301-AG301)/الفرضيات!$H$2*(1+AR301))</f>
        <v>0</v>
      </c>
      <c r="BH301" s="158" t="str">
        <f t="shared" si="69"/>
        <v>0</v>
      </c>
      <c r="BI301" s="158" t="str">
        <f t="shared" si="70"/>
        <v>0</v>
      </c>
      <c r="BJ301" s="158" t="str">
        <f t="shared" si="71"/>
        <v>0</v>
      </c>
      <c r="BK301" s="158" t="str">
        <f t="shared" si="72"/>
        <v>0</v>
      </c>
      <c r="BL301" s="158" t="str">
        <f t="shared" si="73"/>
        <v>0</v>
      </c>
      <c r="BM301" s="158" t="str" cm="1">
        <f t="array" ref="BM301">IF(ISBLANK(AW301),"0",_xlfn.CEILING.MATH(AX301/الفرضيات!$H$3*(1+MAX(_xlfn.CHOOSECOLS(_xlfn._xlws.FILTER($I$4:$AT$335,$K$4:$K$335=AW301),36)))))</f>
        <v>0</v>
      </c>
      <c r="BN301" s="158" t="str" cm="1">
        <f t="array" ref="BN301">IF(ISBLANK(AW301),"0",_xlfn.CEILING.MATH(AY301/الفرضيات!$H$4*(1+MAX(_xlfn.CHOOSECOLS(_xlfn._xlws.FILTER($I$4:$AT$335,$K$4:$K$335=AW301),36)))))</f>
        <v>0</v>
      </c>
      <c r="BO301" s="158" t="str">
        <f>IF(ISBLANK(L301),"0",IF(S301&lt;2,"0",(U301*(R301-AG301)/الفرضيات!$H$2*(1+AR301))))</f>
        <v>0</v>
      </c>
      <c r="BP301" s="158" t="str">
        <f t="shared" si="74"/>
        <v>0</v>
      </c>
      <c r="BQ301" s="158" t="str">
        <f t="shared" si="75"/>
        <v>0</v>
      </c>
      <c r="BR301" s="158" t="str">
        <f t="shared" si="76"/>
        <v>0</v>
      </c>
      <c r="BS301" s="158" t="str">
        <f t="shared" si="77"/>
        <v>0</v>
      </c>
      <c r="BT301" s="158" t="str">
        <f t="shared" si="78"/>
        <v>0</v>
      </c>
      <c r="BU301" s="158" t="str" cm="1">
        <f t="array" ref="BU301">IF(ISBLANK(AW301),"0",IF($AZ301&lt;2,"0",_xlfn.CEILING.MATH(AX301/الفرضيات!$H$3*(1+MAX(_xlfn.CHOOSECOLS(_xlfn._xlws.FILTER($I$4:$AT$335,$K$4:$K$335=AW301),36))))))</f>
        <v>0</v>
      </c>
      <c r="BV301" s="158" t="str" cm="1">
        <f t="array" ref="BV301">IF(ISBLANK(AW301),"0",IF($AZ301&lt;2,"0",_xlfn.CEILING.MATH(AY301/الفرضيات!$H$4*(1+MAX(_xlfn.CHOOSECOLS(_xlfn._xlws.FILTER($I$4:$AT$335,$K$4:$K$335=AW301),36))))))</f>
        <v>0</v>
      </c>
      <c r="BW301" s="158" t="str">
        <f>IF(ISBLANK(L301),"0",IF(S301&lt;3,"0",(V301*(R301-AG301)/الفرضيات!$H$2*(1+AR301))))</f>
        <v>0</v>
      </c>
      <c r="BX301" s="158" t="str">
        <f t="shared" si="79"/>
        <v>0</v>
      </c>
      <c r="BY301" s="158" t="str">
        <f t="shared" si="80"/>
        <v>0</v>
      </c>
      <c r="BZ301" s="158" t="str">
        <f t="shared" si="81"/>
        <v>0</v>
      </c>
      <c r="CA301" s="158" t="str">
        <f t="shared" si="82"/>
        <v>0</v>
      </c>
      <c r="CB301" s="158" t="str">
        <f t="shared" si="83"/>
        <v>0</v>
      </c>
      <c r="CC301" s="158" t="str" cm="1">
        <f t="array" ref="CC301">IF(ISBLANK(AW301),"0",IF($AZ301&lt;3,"0",_xlfn.CEILING.MATH(AX301/الفرضيات!$H$3*(1+MAX(_xlfn.CHOOSECOLS(_xlfn._xlws.FILTER($I$4:$AT$335,$K$4:$K$335=AW301),36))))))</f>
        <v>0</v>
      </c>
      <c r="CD301" s="158" t="str" cm="1">
        <f t="array" ref="CD301">IF(ISBLANK(AW301),"0",IF($AZ301&lt;3,"0",_xlfn.CEILING.MATH(AY301/الفرضيات!$H$4*(1+MAX(_xlfn.CHOOSECOLS(_xlfn._xlws.FILTER($I$4:$AT$335,$K$4:$K$335=AW301),36))))))</f>
        <v>0</v>
      </c>
      <c r="CE301" s="158">
        <f>IFERROR(MAX(0,((BG301+BO301+BW301)*(1+AS301+AR301)+(BH301+BI301+BJ301+BL301+BP301+BQ301+BR301+BT301+BX301+BY301+BZ301+CB301)*(1+AS301))*(1+ VLOOKUP(AQ301,الفرضيات!$N$1:$O$11,2,0))-AH301),0)</f>
        <v>0</v>
      </c>
      <c r="CF301" s="158">
        <f t="shared" si="84"/>
        <v>0</v>
      </c>
      <c r="CG301" s="158" cm="1">
        <f t="array" ref="CG301">IFERROR(MAX(0,MAX(BM301,BU301,CC301)*(1+VLOOKUP(MAX(_xlfn.CHOOSECOLS(_xlfn._xlws.FILTER($I$4:$AT$335,$K$4:$K$335=AW301),35)),الفرضيات!$N$2:$O$11,2,0))-BA301),0)</f>
        <v>0</v>
      </c>
      <c r="CH301" s="158" cm="1">
        <f t="array" ref="CH301">IFERROR(MAX(0,MAX(BN301,BV301,CD301)*(1+VLOOKUP(MAX(_xlfn.CHOOSECOLS(_xlfn._xlws.FILTER($I$4:$AT$335,$K$4:$K$335=AW301),35)),الفرضيات!$N$2:$O$11,2,0))-BB301),0)</f>
        <v>0</v>
      </c>
    </row>
    <row r="302" spans="9:86" ht="24.75" thickBot="1" x14ac:dyDescent="0.3">
      <c r="I302" s="10"/>
      <c r="J302" s="10"/>
      <c r="K302" s="10"/>
      <c r="L302" s="10"/>
      <c r="M302" s="10"/>
      <c r="N302" s="10"/>
      <c r="O302" s="10"/>
      <c r="P302" s="10"/>
      <c r="Q302" s="10"/>
      <c r="R302" s="10"/>
      <c r="S302" s="10"/>
      <c r="T302" s="114"/>
      <c r="U302" s="114"/>
      <c r="V302" s="114"/>
      <c r="W302" s="10"/>
      <c r="X302" s="10"/>
      <c r="Y302" s="10"/>
      <c r="Z302" s="10"/>
      <c r="AA302" s="10"/>
      <c r="AB302" s="10"/>
      <c r="AC302" s="10"/>
      <c r="AD302" s="10"/>
      <c r="AE302" s="10"/>
      <c r="AF302" s="10"/>
      <c r="AG302" s="10"/>
      <c r="AH302" s="10"/>
      <c r="AI302" s="10"/>
      <c r="AJ302" s="10"/>
      <c r="AK302" s="10"/>
      <c r="AL302" s="10"/>
      <c r="AM302" s="10"/>
      <c r="AN302" s="10"/>
      <c r="AO302" s="10"/>
      <c r="AP302" s="10"/>
      <c r="AQ302" s="111" t="str">
        <f t="shared" si="68"/>
        <v/>
      </c>
      <c r="AR302" s="114" t="str">
        <f>IF(AQ302="","",(LOOKUP(SUM(N302:O302),الفرضيات!$R$2:$R$9, الفرضيات!$S$2:$S$9)))</f>
        <v/>
      </c>
      <c r="AS302" s="114" t="str">
        <f>IF(ISBLANK(L302),"",الفرضيات!$L$2)</f>
        <v/>
      </c>
      <c r="AT302" s="10"/>
      <c r="AU302" s="142"/>
      <c r="AV302" s="10"/>
      <c r="AW302" s="10"/>
      <c r="AX302" s="10"/>
      <c r="AY302" s="10"/>
      <c r="AZ302" s="10"/>
      <c r="BA302" s="10"/>
      <c r="BB302" s="10"/>
      <c r="BC302" s="10"/>
      <c r="BD302" s="10"/>
      <c r="BE302" s="10"/>
      <c r="BF302" s="144"/>
      <c r="BG302" s="158" t="str">
        <f>IF(ISBLANK(L302),"0",T302*(R302-AG302)/الفرضيات!$H$2*(1+AR302))</f>
        <v>0</v>
      </c>
      <c r="BH302" s="158" t="str">
        <f t="shared" si="69"/>
        <v>0</v>
      </c>
      <c r="BI302" s="158" t="str">
        <f t="shared" si="70"/>
        <v>0</v>
      </c>
      <c r="BJ302" s="158" t="str">
        <f t="shared" si="71"/>
        <v>0</v>
      </c>
      <c r="BK302" s="158" t="str">
        <f t="shared" si="72"/>
        <v>0</v>
      </c>
      <c r="BL302" s="158" t="str">
        <f t="shared" si="73"/>
        <v>0</v>
      </c>
      <c r="BM302" s="158" t="str" cm="1">
        <f t="array" ref="BM302">IF(ISBLANK(AW302),"0",_xlfn.CEILING.MATH(AX302/الفرضيات!$H$3*(1+MAX(_xlfn.CHOOSECOLS(_xlfn._xlws.FILTER($I$4:$AT$335,$K$4:$K$335=AW302),36)))))</f>
        <v>0</v>
      </c>
      <c r="BN302" s="158" t="str" cm="1">
        <f t="array" ref="BN302">IF(ISBLANK(AW302),"0",_xlfn.CEILING.MATH(AY302/الفرضيات!$H$4*(1+MAX(_xlfn.CHOOSECOLS(_xlfn._xlws.FILTER($I$4:$AT$335,$K$4:$K$335=AW302),36)))))</f>
        <v>0</v>
      </c>
      <c r="BO302" s="158" t="str">
        <f>IF(ISBLANK(L302),"0",IF(S302&lt;2,"0",(U302*(R302-AG302)/الفرضيات!$H$2*(1+AR302))))</f>
        <v>0</v>
      </c>
      <c r="BP302" s="158" t="str">
        <f t="shared" si="74"/>
        <v>0</v>
      </c>
      <c r="BQ302" s="158" t="str">
        <f t="shared" si="75"/>
        <v>0</v>
      </c>
      <c r="BR302" s="158" t="str">
        <f t="shared" si="76"/>
        <v>0</v>
      </c>
      <c r="BS302" s="158" t="str">
        <f t="shared" si="77"/>
        <v>0</v>
      </c>
      <c r="BT302" s="158" t="str">
        <f t="shared" si="78"/>
        <v>0</v>
      </c>
      <c r="BU302" s="158" t="str" cm="1">
        <f t="array" ref="BU302">IF(ISBLANK(AW302),"0",IF($AZ302&lt;2,"0",_xlfn.CEILING.MATH(AX302/الفرضيات!$H$3*(1+MAX(_xlfn.CHOOSECOLS(_xlfn._xlws.FILTER($I$4:$AT$335,$K$4:$K$335=AW302),36))))))</f>
        <v>0</v>
      </c>
      <c r="BV302" s="158" t="str" cm="1">
        <f t="array" ref="BV302">IF(ISBLANK(AW302),"0",IF($AZ302&lt;2,"0",_xlfn.CEILING.MATH(AY302/الفرضيات!$H$4*(1+MAX(_xlfn.CHOOSECOLS(_xlfn._xlws.FILTER($I$4:$AT$335,$K$4:$K$335=AW302),36))))))</f>
        <v>0</v>
      </c>
      <c r="BW302" s="158" t="str">
        <f>IF(ISBLANK(L302),"0",IF(S302&lt;3,"0",(V302*(R302-AG302)/الفرضيات!$H$2*(1+AR302))))</f>
        <v>0</v>
      </c>
      <c r="BX302" s="158" t="str">
        <f t="shared" si="79"/>
        <v>0</v>
      </c>
      <c r="BY302" s="158" t="str">
        <f t="shared" si="80"/>
        <v>0</v>
      </c>
      <c r="BZ302" s="158" t="str">
        <f t="shared" si="81"/>
        <v>0</v>
      </c>
      <c r="CA302" s="158" t="str">
        <f t="shared" si="82"/>
        <v>0</v>
      </c>
      <c r="CB302" s="158" t="str">
        <f t="shared" si="83"/>
        <v>0</v>
      </c>
      <c r="CC302" s="158" t="str" cm="1">
        <f t="array" ref="CC302">IF(ISBLANK(AW302),"0",IF($AZ302&lt;3,"0",_xlfn.CEILING.MATH(AX302/الفرضيات!$H$3*(1+MAX(_xlfn.CHOOSECOLS(_xlfn._xlws.FILTER($I$4:$AT$335,$K$4:$K$335=AW302),36))))))</f>
        <v>0</v>
      </c>
      <c r="CD302" s="158" t="str" cm="1">
        <f t="array" ref="CD302">IF(ISBLANK(AW302),"0",IF($AZ302&lt;3,"0",_xlfn.CEILING.MATH(AY302/الفرضيات!$H$4*(1+MAX(_xlfn.CHOOSECOLS(_xlfn._xlws.FILTER($I$4:$AT$335,$K$4:$K$335=AW302),36))))))</f>
        <v>0</v>
      </c>
      <c r="CE302" s="158">
        <f>IFERROR(MAX(0,((BG302+BO302+BW302)*(1+AS302+AR302)+(BH302+BI302+BJ302+BL302+BP302+BQ302+BR302+BT302+BX302+BY302+BZ302+CB302)*(1+AS302))*(1+ VLOOKUP(AQ302,الفرضيات!$N$1:$O$11,2,0))-AH302),0)</f>
        <v>0</v>
      </c>
      <c r="CF302" s="158">
        <f t="shared" si="84"/>
        <v>0</v>
      </c>
      <c r="CG302" s="158" cm="1">
        <f t="array" ref="CG302">IFERROR(MAX(0,MAX(BM302,BU302,CC302)*(1+VLOOKUP(MAX(_xlfn.CHOOSECOLS(_xlfn._xlws.FILTER($I$4:$AT$335,$K$4:$K$335=AW302),35)),الفرضيات!$N$2:$O$11,2,0))-BA302),0)</f>
        <v>0</v>
      </c>
      <c r="CH302" s="158" cm="1">
        <f t="array" ref="CH302">IFERROR(MAX(0,MAX(BN302,BV302,CD302)*(1+VLOOKUP(MAX(_xlfn.CHOOSECOLS(_xlfn._xlws.FILTER($I$4:$AT$335,$K$4:$K$335=AW302),35)),الفرضيات!$N$2:$O$11,2,0))-BB302),0)</f>
        <v>0</v>
      </c>
    </row>
    <row r="303" spans="9:86" ht="24.75" thickBot="1" x14ac:dyDescent="0.3">
      <c r="I303" s="10"/>
      <c r="J303" s="10"/>
      <c r="K303" s="10"/>
      <c r="L303" s="10"/>
      <c r="M303" s="10"/>
      <c r="N303" s="10"/>
      <c r="O303" s="10"/>
      <c r="P303" s="10"/>
      <c r="Q303" s="10"/>
      <c r="R303" s="10"/>
      <c r="S303" s="10"/>
      <c r="T303" s="114"/>
      <c r="U303" s="114"/>
      <c r="V303" s="114"/>
      <c r="W303" s="10"/>
      <c r="X303" s="10"/>
      <c r="Y303" s="10"/>
      <c r="Z303" s="10"/>
      <c r="AA303" s="10"/>
      <c r="AB303" s="10"/>
      <c r="AC303" s="10"/>
      <c r="AD303" s="10"/>
      <c r="AE303" s="10"/>
      <c r="AF303" s="10"/>
      <c r="AG303" s="10"/>
      <c r="AH303" s="10"/>
      <c r="AI303" s="10"/>
      <c r="AJ303" s="10"/>
      <c r="AK303" s="10"/>
      <c r="AL303" s="10"/>
      <c r="AM303" s="10"/>
      <c r="AN303" s="10"/>
      <c r="AO303" s="10"/>
      <c r="AP303" s="10"/>
      <c r="AQ303" s="111" t="str">
        <f t="shared" si="68"/>
        <v/>
      </c>
      <c r="AR303" s="114" t="str">
        <f>IF(AQ303="","",(LOOKUP(SUM(N303:O303),الفرضيات!$R$2:$R$9, الفرضيات!$S$2:$S$9)))</f>
        <v/>
      </c>
      <c r="AS303" s="114" t="str">
        <f>IF(ISBLANK(L303),"",الفرضيات!$L$2)</f>
        <v/>
      </c>
      <c r="AT303" s="10"/>
      <c r="AU303" s="142"/>
      <c r="AV303" s="10"/>
      <c r="AW303" s="10"/>
      <c r="AX303" s="10"/>
      <c r="AY303" s="10"/>
      <c r="AZ303" s="10"/>
      <c r="BA303" s="10"/>
      <c r="BB303" s="10"/>
      <c r="BC303" s="10"/>
      <c r="BD303" s="10"/>
      <c r="BE303" s="10"/>
      <c r="BF303" s="144"/>
      <c r="BG303" s="158" t="str">
        <f>IF(ISBLANK(L303),"0",T303*(R303-AG303)/الفرضيات!$H$2*(1+AR303))</f>
        <v>0</v>
      </c>
      <c r="BH303" s="158" t="str">
        <f t="shared" si="69"/>
        <v>0</v>
      </c>
      <c r="BI303" s="158" t="str">
        <f t="shared" si="70"/>
        <v>0</v>
      </c>
      <c r="BJ303" s="158" t="str">
        <f t="shared" si="71"/>
        <v>0</v>
      </c>
      <c r="BK303" s="158" t="str">
        <f t="shared" si="72"/>
        <v>0</v>
      </c>
      <c r="BL303" s="158" t="str">
        <f t="shared" si="73"/>
        <v>0</v>
      </c>
      <c r="BM303" s="158" t="str" cm="1">
        <f t="array" ref="BM303">IF(ISBLANK(AW303),"0",_xlfn.CEILING.MATH(AX303/الفرضيات!$H$3*(1+MAX(_xlfn.CHOOSECOLS(_xlfn._xlws.FILTER($I$4:$AT$335,$K$4:$K$335=AW303),36)))))</f>
        <v>0</v>
      </c>
      <c r="BN303" s="158" t="str" cm="1">
        <f t="array" ref="BN303">IF(ISBLANK(AW303),"0",_xlfn.CEILING.MATH(AY303/الفرضيات!$H$4*(1+MAX(_xlfn.CHOOSECOLS(_xlfn._xlws.FILTER($I$4:$AT$335,$K$4:$K$335=AW303),36)))))</f>
        <v>0</v>
      </c>
      <c r="BO303" s="158" t="str">
        <f>IF(ISBLANK(L303),"0",IF(S303&lt;2,"0",(U303*(R303-AG303)/الفرضيات!$H$2*(1+AR303))))</f>
        <v>0</v>
      </c>
      <c r="BP303" s="158" t="str">
        <f t="shared" si="74"/>
        <v>0</v>
      </c>
      <c r="BQ303" s="158" t="str">
        <f t="shared" si="75"/>
        <v>0</v>
      </c>
      <c r="BR303" s="158" t="str">
        <f t="shared" si="76"/>
        <v>0</v>
      </c>
      <c r="BS303" s="158" t="str">
        <f t="shared" si="77"/>
        <v>0</v>
      </c>
      <c r="BT303" s="158" t="str">
        <f t="shared" si="78"/>
        <v>0</v>
      </c>
      <c r="BU303" s="158" t="str" cm="1">
        <f t="array" ref="BU303">IF(ISBLANK(AW303),"0",IF($AZ303&lt;2,"0",_xlfn.CEILING.MATH(AX303/الفرضيات!$H$3*(1+MAX(_xlfn.CHOOSECOLS(_xlfn._xlws.FILTER($I$4:$AT$335,$K$4:$K$335=AW303),36))))))</f>
        <v>0</v>
      </c>
      <c r="BV303" s="158" t="str" cm="1">
        <f t="array" ref="BV303">IF(ISBLANK(AW303),"0",IF($AZ303&lt;2,"0",_xlfn.CEILING.MATH(AY303/الفرضيات!$H$4*(1+MAX(_xlfn.CHOOSECOLS(_xlfn._xlws.FILTER($I$4:$AT$335,$K$4:$K$335=AW303),36))))))</f>
        <v>0</v>
      </c>
      <c r="BW303" s="158" t="str">
        <f>IF(ISBLANK(L303),"0",IF(S303&lt;3,"0",(V303*(R303-AG303)/الفرضيات!$H$2*(1+AR303))))</f>
        <v>0</v>
      </c>
      <c r="BX303" s="158" t="str">
        <f t="shared" si="79"/>
        <v>0</v>
      </c>
      <c r="BY303" s="158" t="str">
        <f t="shared" si="80"/>
        <v>0</v>
      </c>
      <c r="BZ303" s="158" t="str">
        <f t="shared" si="81"/>
        <v>0</v>
      </c>
      <c r="CA303" s="158" t="str">
        <f t="shared" si="82"/>
        <v>0</v>
      </c>
      <c r="CB303" s="158" t="str">
        <f t="shared" si="83"/>
        <v>0</v>
      </c>
      <c r="CC303" s="158" t="str" cm="1">
        <f t="array" ref="CC303">IF(ISBLANK(AW303),"0",IF($AZ303&lt;3,"0",_xlfn.CEILING.MATH(AX303/الفرضيات!$H$3*(1+MAX(_xlfn.CHOOSECOLS(_xlfn._xlws.FILTER($I$4:$AT$335,$K$4:$K$335=AW303),36))))))</f>
        <v>0</v>
      </c>
      <c r="CD303" s="158" t="str" cm="1">
        <f t="array" ref="CD303">IF(ISBLANK(AW303),"0",IF($AZ303&lt;3,"0",_xlfn.CEILING.MATH(AY303/الفرضيات!$H$4*(1+MAX(_xlfn.CHOOSECOLS(_xlfn._xlws.FILTER($I$4:$AT$335,$K$4:$K$335=AW303),36))))))</f>
        <v>0</v>
      </c>
      <c r="CE303" s="158">
        <f>IFERROR(MAX(0,((BG303+BO303+BW303)*(1+AS303+AR303)+(BH303+BI303+BJ303+BL303+BP303+BQ303+BR303+BT303+BX303+BY303+BZ303+CB303)*(1+AS303))*(1+ VLOOKUP(AQ303,الفرضيات!$N$1:$O$11,2,0))-AH303),0)</f>
        <v>0</v>
      </c>
      <c r="CF303" s="158">
        <f t="shared" si="84"/>
        <v>0</v>
      </c>
      <c r="CG303" s="158" cm="1">
        <f t="array" ref="CG303">IFERROR(MAX(0,MAX(BM303,BU303,CC303)*(1+VLOOKUP(MAX(_xlfn.CHOOSECOLS(_xlfn._xlws.FILTER($I$4:$AT$335,$K$4:$K$335=AW303),35)),الفرضيات!$N$2:$O$11,2,0))-BA303),0)</f>
        <v>0</v>
      </c>
      <c r="CH303" s="158" cm="1">
        <f t="array" ref="CH303">IFERROR(MAX(0,MAX(BN303,BV303,CD303)*(1+VLOOKUP(MAX(_xlfn.CHOOSECOLS(_xlfn._xlws.FILTER($I$4:$AT$335,$K$4:$K$335=AW303),35)),الفرضيات!$N$2:$O$11,2,0))-BB303),0)</f>
        <v>0</v>
      </c>
    </row>
    <row r="304" spans="9:86" ht="24.75" thickBot="1" x14ac:dyDescent="0.3">
      <c r="I304" s="10"/>
      <c r="J304" s="10"/>
      <c r="K304" s="10"/>
      <c r="L304" s="10"/>
      <c r="M304" s="10"/>
      <c r="N304" s="10"/>
      <c r="O304" s="10"/>
      <c r="P304" s="10"/>
      <c r="Q304" s="10"/>
      <c r="R304" s="10"/>
      <c r="S304" s="10"/>
      <c r="T304" s="114"/>
      <c r="U304" s="114"/>
      <c r="V304" s="114"/>
      <c r="W304" s="10"/>
      <c r="X304" s="10"/>
      <c r="Y304" s="10"/>
      <c r="Z304" s="10"/>
      <c r="AA304" s="10"/>
      <c r="AB304" s="10"/>
      <c r="AC304" s="10"/>
      <c r="AD304" s="10"/>
      <c r="AE304" s="10"/>
      <c r="AF304" s="10"/>
      <c r="AG304" s="10"/>
      <c r="AH304" s="10"/>
      <c r="AI304" s="10"/>
      <c r="AJ304" s="10"/>
      <c r="AK304" s="10"/>
      <c r="AL304" s="10"/>
      <c r="AM304" s="10"/>
      <c r="AN304" s="10"/>
      <c r="AO304" s="10"/>
      <c r="AP304" s="10"/>
      <c r="AQ304" s="111" t="str">
        <f t="shared" si="68"/>
        <v/>
      </c>
      <c r="AR304" s="114" t="str">
        <f>IF(AQ304="","",(LOOKUP(SUM(N304:O304),الفرضيات!$R$2:$R$9, الفرضيات!$S$2:$S$9)))</f>
        <v/>
      </c>
      <c r="AS304" s="114" t="str">
        <f>IF(ISBLANK(L304),"",الفرضيات!$L$2)</f>
        <v/>
      </c>
      <c r="AT304" s="10"/>
      <c r="AU304" s="142"/>
      <c r="AV304" s="10"/>
      <c r="AW304" s="10"/>
      <c r="AX304" s="10"/>
      <c r="AY304" s="10"/>
      <c r="AZ304" s="10"/>
      <c r="BA304" s="10"/>
      <c r="BB304" s="10"/>
      <c r="BC304" s="10"/>
      <c r="BD304" s="10"/>
      <c r="BE304" s="10"/>
      <c r="BF304" s="144"/>
      <c r="BG304" s="158" t="str">
        <f>IF(ISBLANK(L304),"0",T304*(R304-AG304)/الفرضيات!$H$2*(1+AR304))</f>
        <v>0</v>
      </c>
      <c r="BH304" s="158" t="str">
        <f t="shared" si="69"/>
        <v>0</v>
      </c>
      <c r="BI304" s="158" t="str">
        <f t="shared" si="70"/>
        <v>0</v>
      </c>
      <c r="BJ304" s="158" t="str">
        <f t="shared" si="71"/>
        <v>0</v>
      </c>
      <c r="BK304" s="158" t="str">
        <f t="shared" si="72"/>
        <v>0</v>
      </c>
      <c r="BL304" s="158" t="str">
        <f t="shared" si="73"/>
        <v>0</v>
      </c>
      <c r="BM304" s="158" t="str" cm="1">
        <f t="array" ref="BM304">IF(ISBLANK(AW304),"0",_xlfn.CEILING.MATH(AX304/الفرضيات!$H$3*(1+MAX(_xlfn.CHOOSECOLS(_xlfn._xlws.FILTER($I$4:$AT$335,$K$4:$K$335=AW304),36)))))</f>
        <v>0</v>
      </c>
      <c r="BN304" s="158" t="str" cm="1">
        <f t="array" ref="BN304">IF(ISBLANK(AW304),"0",_xlfn.CEILING.MATH(AY304/الفرضيات!$H$4*(1+MAX(_xlfn.CHOOSECOLS(_xlfn._xlws.FILTER($I$4:$AT$335,$K$4:$K$335=AW304),36)))))</f>
        <v>0</v>
      </c>
      <c r="BO304" s="158" t="str">
        <f>IF(ISBLANK(L304),"0",IF(S304&lt;2,"0",(U304*(R304-AG304)/الفرضيات!$H$2*(1+AR304))))</f>
        <v>0</v>
      </c>
      <c r="BP304" s="158" t="str">
        <f t="shared" si="74"/>
        <v>0</v>
      </c>
      <c r="BQ304" s="158" t="str">
        <f t="shared" si="75"/>
        <v>0</v>
      </c>
      <c r="BR304" s="158" t="str">
        <f t="shared" si="76"/>
        <v>0</v>
      </c>
      <c r="BS304" s="158" t="str">
        <f t="shared" si="77"/>
        <v>0</v>
      </c>
      <c r="BT304" s="158" t="str">
        <f t="shared" si="78"/>
        <v>0</v>
      </c>
      <c r="BU304" s="158" t="str" cm="1">
        <f t="array" ref="BU304">IF(ISBLANK(AW304),"0",IF($AZ304&lt;2,"0",_xlfn.CEILING.MATH(AX304/الفرضيات!$H$3*(1+MAX(_xlfn.CHOOSECOLS(_xlfn._xlws.FILTER($I$4:$AT$335,$K$4:$K$335=AW304),36))))))</f>
        <v>0</v>
      </c>
      <c r="BV304" s="158" t="str" cm="1">
        <f t="array" ref="BV304">IF(ISBLANK(AW304),"0",IF($AZ304&lt;2,"0",_xlfn.CEILING.MATH(AY304/الفرضيات!$H$4*(1+MAX(_xlfn.CHOOSECOLS(_xlfn._xlws.FILTER($I$4:$AT$335,$K$4:$K$335=AW304),36))))))</f>
        <v>0</v>
      </c>
      <c r="BW304" s="158" t="str">
        <f>IF(ISBLANK(L304),"0",IF(S304&lt;3,"0",(V304*(R304-AG304)/الفرضيات!$H$2*(1+AR304))))</f>
        <v>0</v>
      </c>
      <c r="BX304" s="158" t="str">
        <f t="shared" si="79"/>
        <v>0</v>
      </c>
      <c r="BY304" s="158" t="str">
        <f t="shared" si="80"/>
        <v>0</v>
      </c>
      <c r="BZ304" s="158" t="str">
        <f t="shared" si="81"/>
        <v>0</v>
      </c>
      <c r="CA304" s="158" t="str">
        <f t="shared" si="82"/>
        <v>0</v>
      </c>
      <c r="CB304" s="158" t="str">
        <f t="shared" si="83"/>
        <v>0</v>
      </c>
      <c r="CC304" s="158" t="str" cm="1">
        <f t="array" ref="CC304">IF(ISBLANK(AW304),"0",IF($AZ304&lt;3,"0",_xlfn.CEILING.MATH(AX304/الفرضيات!$H$3*(1+MAX(_xlfn.CHOOSECOLS(_xlfn._xlws.FILTER($I$4:$AT$335,$K$4:$K$335=AW304),36))))))</f>
        <v>0</v>
      </c>
      <c r="CD304" s="158" t="str" cm="1">
        <f t="array" ref="CD304">IF(ISBLANK(AW304),"0",IF($AZ304&lt;3,"0",_xlfn.CEILING.MATH(AY304/الفرضيات!$H$4*(1+MAX(_xlfn.CHOOSECOLS(_xlfn._xlws.FILTER($I$4:$AT$335,$K$4:$K$335=AW304),36))))))</f>
        <v>0</v>
      </c>
      <c r="CE304" s="158">
        <f>IFERROR(MAX(0,((BG304+BO304+BW304)*(1+AS304+AR304)+(BH304+BI304+BJ304+BL304+BP304+BQ304+BR304+BT304+BX304+BY304+BZ304+CB304)*(1+AS304))*(1+ VLOOKUP(AQ304,الفرضيات!$N$1:$O$11,2,0))-AH304),0)</f>
        <v>0</v>
      </c>
      <c r="CF304" s="158">
        <f t="shared" si="84"/>
        <v>0</v>
      </c>
      <c r="CG304" s="158" cm="1">
        <f t="array" ref="CG304">IFERROR(MAX(0,MAX(BM304,BU304,CC304)*(1+VLOOKUP(MAX(_xlfn.CHOOSECOLS(_xlfn._xlws.FILTER($I$4:$AT$335,$K$4:$K$335=AW304),35)),الفرضيات!$N$2:$O$11,2,0))-BA304),0)</f>
        <v>0</v>
      </c>
      <c r="CH304" s="158" cm="1">
        <f t="array" ref="CH304">IFERROR(MAX(0,MAX(BN304,BV304,CD304)*(1+VLOOKUP(MAX(_xlfn.CHOOSECOLS(_xlfn._xlws.FILTER($I$4:$AT$335,$K$4:$K$335=AW304),35)),الفرضيات!$N$2:$O$11,2,0))-BB304),0)</f>
        <v>0</v>
      </c>
    </row>
    <row r="305" spans="9:86" ht="24.75" thickBot="1" x14ac:dyDescent="0.3">
      <c r="I305" s="10"/>
      <c r="J305" s="10"/>
      <c r="K305" s="10"/>
      <c r="L305" s="10"/>
      <c r="M305" s="10"/>
      <c r="N305" s="10"/>
      <c r="O305" s="10"/>
      <c r="P305" s="10"/>
      <c r="Q305" s="10"/>
      <c r="R305" s="10"/>
      <c r="S305" s="10"/>
      <c r="T305" s="114"/>
      <c r="U305" s="114"/>
      <c r="V305" s="114"/>
      <c r="W305" s="10"/>
      <c r="X305" s="10"/>
      <c r="Y305" s="10"/>
      <c r="Z305" s="10"/>
      <c r="AA305" s="10"/>
      <c r="AB305" s="10"/>
      <c r="AC305" s="10"/>
      <c r="AD305" s="10"/>
      <c r="AE305" s="10"/>
      <c r="AF305" s="10"/>
      <c r="AG305" s="10"/>
      <c r="AH305" s="10"/>
      <c r="AI305" s="10"/>
      <c r="AJ305" s="10"/>
      <c r="AK305" s="10"/>
      <c r="AL305" s="10"/>
      <c r="AM305" s="10"/>
      <c r="AN305" s="10"/>
      <c r="AO305" s="10"/>
      <c r="AP305" s="10"/>
      <c r="AQ305" s="111" t="str">
        <f t="shared" si="68"/>
        <v/>
      </c>
      <c r="AR305" s="114" t="str">
        <f>IF(AQ305="","",(LOOKUP(SUM(N305:O305),الفرضيات!$R$2:$R$9, الفرضيات!$S$2:$S$9)))</f>
        <v/>
      </c>
      <c r="AS305" s="114" t="str">
        <f>IF(ISBLANK(L305),"",الفرضيات!$L$2)</f>
        <v/>
      </c>
      <c r="AT305" s="10"/>
      <c r="AU305" s="142"/>
      <c r="AV305" s="10"/>
      <c r="AW305" s="10"/>
      <c r="AX305" s="10"/>
      <c r="AY305" s="10"/>
      <c r="AZ305" s="10"/>
      <c r="BA305" s="10"/>
      <c r="BB305" s="10"/>
      <c r="BC305" s="10"/>
      <c r="BD305" s="10"/>
      <c r="BE305" s="10"/>
      <c r="BF305" s="144"/>
      <c r="BG305" s="158" t="str">
        <f>IF(ISBLANK(L305),"0",T305*(R305-AG305)/الفرضيات!$H$2*(1+AR305))</f>
        <v>0</v>
      </c>
      <c r="BH305" s="158" t="str">
        <f t="shared" si="69"/>
        <v>0</v>
      </c>
      <c r="BI305" s="158" t="str">
        <f t="shared" si="70"/>
        <v>0</v>
      </c>
      <c r="BJ305" s="158" t="str">
        <f t="shared" si="71"/>
        <v>0</v>
      </c>
      <c r="BK305" s="158" t="str">
        <f t="shared" si="72"/>
        <v>0</v>
      </c>
      <c r="BL305" s="158" t="str">
        <f t="shared" si="73"/>
        <v>0</v>
      </c>
      <c r="BM305" s="158" t="str" cm="1">
        <f t="array" ref="BM305">IF(ISBLANK(AW305),"0",_xlfn.CEILING.MATH(AX305/الفرضيات!$H$3*(1+MAX(_xlfn.CHOOSECOLS(_xlfn._xlws.FILTER($I$4:$AT$335,$K$4:$K$335=AW305),36)))))</f>
        <v>0</v>
      </c>
      <c r="BN305" s="158" t="str" cm="1">
        <f t="array" ref="BN305">IF(ISBLANK(AW305),"0",_xlfn.CEILING.MATH(AY305/الفرضيات!$H$4*(1+MAX(_xlfn.CHOOSECOLS(_xlfn._xlws.FILTER($I$4:$AT$335,$K$4:$K$335=AW305),36)))))</f>
        <v>0</v>
      </c>
      <c r="BO305" s="158" t="str">
        <f>IF(ISBLANK(L305),"0",IF(S305&lt;2,"0",(U305*(R305-AG305)/الفرضيات!$H$2*(1+AR305))))</f>
        <v>0</v>
      </c>
      <c r="BP305" s="158" t="str">
        <f t="shared" si="74"/>
        <v>0</v>
      </c>
      <c r="BQ305" s="158" t="str">
        <f t="shared" si="75"/>
        <v>0</v>
      </c>
      <c r="BR305" s="158" t="str">
        <f t="shared" si="76"/>
        <v>0</v>
      </c>
      <c r="BS305" s="158" t="str">
        <f t="shared" si="77"/>
        <v>0</v>
      </c>
      <c r="BT305" s="158" t="str">
        <f t="shared" si="78"/>
        <v>0</v>
      </c>
      <c r="BU305" s="158" t="str" cm="1">
        <f t="array" ref="BU305">IF(ISBLANK(AW305),"0",IF($AZ305&lt;2,"0",_xlfn.CEILING.MATH(AX305/الفرضيات!$H$3*(1+MAX(_xlfn.CHOOSECOLS(_xlfn._xlws.FILTER($I$4:$AT$335,$K$4:$K$335=AW305),36))))))</f>
        <v>0</v>
      </c>
      <c r="BV305" s="158" t="str" cm="1">
        <f t="array" ref="BV305">IF(ISBLANK(AW305),"0",IF($AZ305&lt;2,"0",_xlfn.CEILING.MATH(AY305/الفرضيات!$H$4*(1+MAX(_xlfn.CHOOSECOLS(_xlfn._xlws.FILTER($I$4:$AT$335,$K$4:$K$335=AW305),36))))))</f>
        <v>0</v>
      </c>
      <c r="BW305" s="158" t="str">
        <f>IF(ISBLANK(L305),"0",IF(S305&lt;3,"0",(V305*(R305-AG305)/الفرضيات!$H$2*(1+AR305))))</f>
        <v>0</v>
      </c>
      <c r="BX305" s="158" t="str">
        <f t="shared" si="79"/>
        <v>0</v>
      </c>
      <c r="BY305" s="158" t="str">
        <f t="shared" si="80"/>
        <v>0</v>
      </c>
      <c r="BZ305" s="158" t="str">
        <f t="shared" si="81"/>
        <v>0</v>
      </c>
      <c r="CA305" s="158" t="str">
        <f t="shared" si="82"/>
        <v>0</v>
      </c>
      <c r="CB305" s="158" t="str">
        <f t="shared" si="83"/>
        <v>0</v>
      </c>
      <c r="CC305" s="158" t="str" cm="1">
        <f t="array" ref="CC305">IF(ISBLANK(AW305),"0",IF($AZ305&lt;3,"0",_xlfn.CEILING.MATH(AX305/الفرضيات!$H$3*(1+MAX(_xlfn.CHOOSECOLS(_xlfn._xlws.FILTER($I$4:$AT$335,$K$4:$K$335=AW305),36))))))</f>
        <v>0</v>
      </c>
      <c r="CD305" s="158" t="str" cm="1">
        <f t="array" ref="CD305">IF(ISBLANK(AW305),"0",IF($AZ305&lt;3,"0",_xlfn.CEILING.MATH(AY305/الفرضيات!$H$4*(1+MAX(_xlfn.CHOOSECOLS(_xlfn._xlws.FILTER($I$4:$AT$335,$K$4:$K$335=AW305),36))))))</f>
        <v>0</v>
      </c>
      <c r="CE305" s="158">
        <f>IFERROR(MAX(0,((BG305+BO305+BW305)*(1+AS305+AR305)+(BH305+BI305+BJ305+BL305+BP305+BQ305+BR305+BT305+BX305+BY305+BZ305+CB305)*(1+AS305))*(1+ VLOOKUP(AQ305,الفرضيات!$N$1:$O$11,2,0))-AH305),0)</f>
        <v>0</v>
      </c>
      <c r="CF305" s="158">
        <f t="shared" si="84"/>
        <v>0</v>
      </c>
      <c r="CG305" s="158" cm="1">
        <f t="array" ref="CG305">IFERROR(MAX(0,MAX(BM305,BU305,CC305)*(1+VLOOKUP(MAX(_xlfn.CHOOSECOLS(_xlfn._xlws.FILTER($I$4:$AT$335,$K$4:$K$335=AW305),35)),الفرضيات!$N$2:$O$11,2,0))-BA305),0)</f>
        <v>0</v>
      </c>
      <c r="CH305" s="158" cm="1">
        <f t="array" ref="CH305">IFERROR(MAX(0,MAX(BN305,BV305,CD305)*(1+VLOOKUP(MAX(_xlfn.CHOOSECOLS(_xlfn._xlws.FILTER($I$4:$AT$335,$K$4:$K$335=AW305),35)),الفرضيات!$N$2:$O$11,2,0))-BB305),0)</f>
        <v>0</v>
      </c>
    </row>
    <row r="306" spans="9:86" ht="24.75" thickBot="1" x14ac:dyDescent="0.3">
      <c r="I306" s="10"/>
      <c r="J306" s="10"/>
      <c r="K306" s="10"/>
      <c r="L306" s="10"/>
      <c r="M306" s="10"/>
      <c r="N306" s="10"/>
      <c r="O306" s="10"/>
      <c r="P306" s="10"/>
      <c r="Q306" s="10"/>
      <c r="R306" s="10"/>
      <c r="S306" s="10"/>
      <c r="T306" s="114"/>
      <c r="U306" s="114"/>
      <c r="V306" s="114"/>
      <c r="W306" s="10"/>
      <c r="X306" s="10"/>
      <c r="Y306" s="10"/>
      <c r="Z306" s="10"/>
      <c r="AA306" s="10"/>
      <c r="AB306" s="10"/>
      <c r="AC306" s="10"/>
      <c r="AD306" s="10"/>
      <c r="AE306" s="10"/>
      <c r="AF306" s="10"/>
      <c r="AG306" s="10"/>
      <c r="AH306" s="10"/>
      <c r="AI306" s="10"/>
      <c r="AJ306" s="10"/>
      <c r="AK306" s="10"/>
      <c r="AL306" s="10"/>
      <c r="AM306" s="10"/>
      <c r="AN306" s="10"/>
      <c r="AO306" s="10"/>
      <c r="AP306" s="10"/>
      <c r="AQ306" s="111" t="str">
        <f t="shared" si="68"/>
        <v/>
      </c>
      <c r="AR306" s="114" t="str">
        <f>IF(AQ306="","",(LOOKUP(SUM(N306:O306),الفرضيات!$R$2:$R$9, الفرضيات!$S$2:$S$9)))</f>
        <v/>
      </c>
      <c r="AS306" s="114" t="str">
        <f>IF(ISBLANK(L306),"",الفرضيات!$L$2)</f>
        <v/>
      </c>
      <c r="AT306" s="10"/>
      <c r="AU306" s="142"/>
      <c r="AV306" s="10"/>
      <c r="AW306" s="10"/>
      <c r="AX306" s="10"/>
      <c r="AY306" s="10"/>
      <c r="AZ306" s="10"/>
      <c r="BA306" s="10"/>
      <c r="BB306" s="10"/>
      <c r="BC306" s="10"/>
      <c r="BD306" s="10"/>
      <c r="BE306" s="10"/>
      <c r="BF306" s="144"/>
      <c r="BG306" s="158" t="str">
        <f>IF(ISBLANK(L306),"0",T306*(R306-AG306)/الفرضيات!$H$2*(1+AR306))</f>
        <v>0</v>
      </c>
      <c r="BH306" s="158" t="str">
        <f t="shared" si="69"/>
        <v>0</v>
      </c>
      <c r="BI306" s="158" t="str">
        <f t="shared" si="70"/>
        <v>0</v>
      </c>
      <c r="BJ306" s="158" t="str">
        <f t="shared" si="71"/>
        <v>0</v>
      </c>
      <c r="BK306" s="158" t="str">
        <f t="shared" si="72"/>
        <v>0</v>
      </c>
      <c r="BL306" s="158" t="str">
        <f t="shared" si="73"/>
        <v>0</v>
      </c>
      <c r="BM306" s="158" t="str" cm="1">
        <f t="array" ref="BM306">IF(ISBLANK(AW306),"0",_xlfn.CEILING.MATH(AX306/الفرضيات!$H$3*(1+MAX(_xlfn.CHOOSECOLS(_xlfn._xlws.FILTER($I$4:$AT$335,$K$4:$K$335=AW306),36)))))</f>
        <v>0</v>
      </c>
      <c r="BN306" s="158" t="str" cm="1">
        <f t="array" ref="BN306">IF(ISBLANK(AW306),"0",_xlfn.CEILING.MATH(AY306/الفرضيات!$H$4*(1+MAX(_xlfn.CHOOSECOLS(_xlfn._xlws.FILTER($I$4:$AT$335,$K$4:$K$335=AW306),36)))))</f>
        <v>0</v>
      </c>
      <c r="BO306" s="158" t="str">
        <f>IF(ISBLANK(L306),"0",IF(S306&lt;2,"0",(U306*(R306-AG306)/الفرضيات!$H$2*(1+AR306))))</f>
        <v>0</v>
      </c>
      <c r="BP306" s="158" t="str">
        <f t="shared" si="74"/>
        <v>0</v>
      </c>
      <c r="BQ306" s="158" t="str">
        <f t="shared" si="75"/>
        <v>0</v>
      </c>
      <c r="BR306" s="158" t="str">
        <f t="shared" si="76"/>
        <v>0</v>
      </c>
      <c r="BS306" s="158" t="str">
        <f t="shared" si="77"/>
        <v>0</v>
      </c>
      <c r="BT306" s="158" t="str">
        <f t="shared" si="78"/>
        <v>0</v>
      </c>
      <c r="BU306" s="158" t="str" cm="1">
        <f t="array" ref="BU306">IF(ISBLANK(AW306),"0",IF($AZ306&lt;2,"0",_xlfn.CEILING.MATH(AX306/الفرضيات!$H$3*(1+MAX(_xlfn.CHOOSECOLS(_xlfn._xlws.FILTER($I$4:$AT$335,$K$4:$K$335=AW306),36))))))</f>
        <v>0</v>
      </c>
      <c r="BV306" s="158" t="str" cm="1">
        <f t="array" ref="BV306">IF(ISBLANK(AW306),"0",IF($AZ306&lt;2,"0",_xlfn.CEILING.MATH(AY306/الفرضيات!$H$4*(1+MAX(_xlfn.CHOOSECOLS(_xlfn._xlws.FILTER($I$4:$AT$335,$K$4:$K$335=AW306),36))))))</f>
        <v>0</v>
      </c>
      <c r="BW306" s="158" t="str">
        <f>IF(ISBLANK(L306),"0",IF(S306&lt;3,"0",(V306*(R306-AG306)/الفرضيات!$H$2*(1+AR306))))</f>
        <v>0</v>
      </c>
      <c r="BX306" s="158" t="str">
        <f t="shared" si="79"/>
        <v>0</v>
      </c>
      <c r="BY306" s="158" t="str">
        <f t="shared" si="80"/>
        <v>0</v>
      </c>
      <c r="BZ306" s="158" t="str">
        <f t="shared" si="81"/>
        <v>0</v>
      </c>
      <c r="CA306" s="158" t="str">
        <f t="shared" si="82"/>
        <v>0</v>
      </c>
      <c r="CB306" s="158" t="str">
        <f t="shared" si="83"/>
        <v>0</v>
      </c>
      <c r="CC306" s="158" t="str" cm="1">
        <f t="array" ref="CC306">IF(ISBLANK(AW306),"0",IF($AZ306&lt;3,"0",_xlfn.CEILING.MATH(AX306/الفرضيات!$H$3*(1+MAX(_xlfn.CHOOSECOLS(_xlfn._xlws.FILTER($I$4:$AT$335,$K$4:$K$335=AW306),36))))))</f>
        <v>0</v>
      </c>
      <c r="CD306" s="158" t="str" cm="1">
        <f t="array" ref="CD306">IF(ISBLANK(AW306),"0",IF($AZ306&lt;3,"0",_xlfn.CEILING.MATH(AY306/الفرضيات!$H$4*(1+MAX(_xlfn.CHOOSECOLS(_xlfn._xlws.FILTER($I$4:$AT$335,$K$4:$K$335=AW306),36))))))</f>
        <v>0</v>
      </c>
      <c r="CE306" s="158">
        <f>IFERROR(MAX(0,((BG306+BO306+BW306)*(1+AS306+AR306)+(BH306+BI306+BJ306+BL306+BP306+BQ306+BR306+BT306+BX306+BY306+BZ306+CB306)*(1+AS306))*(1+ VLOOKUP(AQ306,الفرضيات!$N$1:$O$11,2,0))-AH306),0)</f>
        <v>0</v>
      </c>
      <c r="CF306" s="158">
        <f t="shared" si="84"/>
        <v>0</v>
      </c>
      <c r="CG306" s="158" cm="1">
        <f t="array" ref="CG306">IFERROR(MAX(0,MAX(BM306,BU306,CC306)*(1+VLOOKUP(MAX(_xlfn.CHOOSECOLS(_xlfn._xlws.FILTER($I$4:$AT$335,$K$4:$K$335=AW306),35)),الفرضيات!$N$2:$O$11,2,0))-BA306),0)</f>
        <v>0</v>
      </c>
      <c r="CH306" s="158" cm="1">
        <f t="array" ref="CH306">IFERROR(MAX(0,MAX(BN306,BV306,CD306)*(1+VLOOKUP(MAX(_xlfn.CHOOSECOLS(_xlfn._xlws.FILTER($I$4:$AT$335,$K$4:$K$335=AW306),35)),الفرضيات!$N$2:$O$11,2,0))-BB306),0)</f>
        <v>0</v>
      </c>
    </row>
    <row r="307" spans="9:86" ht="24.75" thickBot="1" x14ac:dyDescent="0.3">
      <c r="I307" s="10"/>
      <c r="J307" s="10"/>
      <c r="K307" s="10"/>
      <c r="L307" s="10"/>
      <c r="M307" s="10"/>
      <c r="N307" s="10"/>
      <c r="O307" s="10"/>
      <c r="P307" s="10"/>
      <c r="Q307" s="10"/>
      <c r="R307" s="10"/>
      <c r="S307" s="10"/>
      <c r="T307" s="114"/>
      <c r="U307" s="114"/>
      <c r="V307" s="114"/>
      <c r="W307" s="10"/>
      <c r="X307" s="10"/>
      <c r="Y307" s="10"/>
      <c r="Z307" s="10"/>
      <c r="AA307" s="10"/>
      <c r="AB307" s="10"/>
      <c r="AC307" s="10"/>
      <c r="AD307" s="10"/>
      <c r="AE307" s="10"/>
      <c r="AF307" s="10"/>
      <c r="AG307" s="10"/>
      <c r="AH307" s="10"/>
      <c r="AI307" s="10"/>
      <c r="AJ307" s="10"/>
      <c r="AK307" s="10"/>
      <c r="AL307" s="10"/>
      <c r="AM307" s="10"/>
      <c r="AN307" s="10"/>
      <c r="AO307" s="10"/>
      <c r="AP307" s="10"/>
      <c r="AQ307" s="111" t="str">
        <f t="shared" si="68"/>
        <v/>
      </c>
      <c r="AR307" s="114" t="str">
        <f>IF(AQ307="","",(LOOKUP(SUM(N307:O307),الفرضيات!$R$2:$R$9, الفرضيات!$S$2:$S$9)))</f>
        <v/>
      </c>
      <c r="AS307" s="114" t="str">
        <f>IF(ISBLANK(L307),"",الفرضيات!$L$2)</f>
        <v/>
      </c>
      <c r="AT307" s="10"/>
      <c r="AU307" s="142"/>
      <c r="AV307" s="10"/>
      <c r="AW307" s="10"/>
      <c r="AX307" s="10"/>
      <c r="AY307" s="10"/>
      <c r="AZ307" s="10"/>
      <c r="BA307" s="10"/>
      <c r="BB307" s="10"/>
      <c r="BC307" s="10"/>
      <c r="BD307" s="10"/>
      <c r="BE307" s="10"/>
      <c r="BF307" s="144"/>
      <c r="BG307" s="158" t="str">
        <f>IF(ISBLANK(L307),"0",T307*(R307-AG307)/الفرضيات!$H$2*(1+AR307))</f>
        <v>0</v>
      </c>
      <c r="BH307" s="158" t="str">
        <f t="shared" si="69"/>
        <v>0</v>
      </c>
      <c r="BI307" s="158" t="str">
        <f t="shared" si="70"/>
        <v>0</v>
      </c>
      <c r="BJ307" s="158" t="str">
        <f t="shared" si="71"/>
        <v>0</v>
      </c>
      <c r="BK307" s="158" t="str">
        <f t="shared" si="72"/>
        <v>0</v>
      </c>
      <c r="BL307" s="158" t="str">
        <f t="shared" si="73"/>
        <v>0</v>
      </c>
      <c r="BM307" s="158" t="str" cm="1">
        <f t="array" ref="BM307">IF(ISBLANK(AW307),"0",_xlfn.CEILING.MATH(AX307/الفرضيات!$H$3*(1+MAX(_xlfn.CHOOSECOLS(_xlfn._xlws.FILTER($I$4:$AT$335,$K$4:$K$335=AW307),36)))))</f>
        <v>0</v>
      </c>
      <c r="BN307" s="158" t="str" cm="1">
        <f t="array" ref="BN307">IF(ISBLANK(AW307),"0",_xlfn.CEILING.MATH(AY307/الفرضيات!$H$4*(1+MAX(_xlfn.CHOOSECOLS(_xlfn._xlws.FILTER($I$4:$AT$335,$K$4:$K$335=AW307),36)))))</f>
        <v>0</v>
      </c>
      <c r="BO307" s="158" t="str">
        <f>IF(ISBLANK(L307),"0",IF(S307&lt;2,"0",(U307*(R307-AG307)/الفرضيات!$H$2*(1+AR307))))</f>
        <v>0</v>
      </c>
      <c r="BP307" s="158" t="str">
        <f t="shared" si="74"/>
        <v>0</v>
      </c>
      <c r="BQ307" s="158" t="str">
        <f t="shared" si="75"/>
        <v>0</v>
      </c>
      <c r="BR307" s="158" t="str">
        <f t="shared" si="76"/>
        <v>0</v>
      </c>
      <c r="BS307" s="158" t="str">
        <f t="shared" si="77"/>
        <v>0</v>
      </c>
      <c r="BT307" s="158" t="str">
        <f t="shared" si="78"/>
        <v>0</v>
      </c>
      <c r="BU307" s="158" t="str" cm="1">
        <f t="array" ref="BU307">IF(ISBLANK(AW307),"0",IF($AZ307&lt;2,"0",_xlfn.CEILING.MATH(AX307/الفرضيات!$H$3*(1+MAX(_xlfn.CHOOSECOLS(_xlfn._xlws.FILTER($I$4:$AT$335,$K$4:$K$335=AW307),36))))))</f>
        <v>0</v>
      </c>
      <c r="BV307" s="158" t="str" cm="1">
        <f t="array" ref="BV307">IF(ISBLANK(AW307),"0",IF($AZ307&lt;2,"0",_xlfn.CEILING.MATH(AY307/الفرضيات!$H$4*(1+MAX(_xlfn.CHOOSECOLS(_xlfn._xlws.FILTER($I$4:$AT$335,$K$4:$K$335=AW307),36))))))</f>
        <v>0</v>
      </c>
      <c r="BW307" s="158" t="str">
        <f>IF(ISBLANK(L307),"0",IF(S307&lt;3,"0",(V307*(R307-AG307)/الفرضيات!$H$2*(1+AR307))))</f>
        <v>0</v>
      </c>
      <c r="BX307" s="158" t="str">
        <f t="shared" si="79"/>
        <v>0</v>
      </c>
      <c r="BY307" s="158" t="str">
        <f t="shared" si="80"/>
        <v>0</v>
      </c>
      <c r="BZ307" s="158" t="str">
        <f t="shared" si="81"/>
        <v>0</v>
      </c>
      <c r="CA307" s="158" t="str">
        <f t="shared" si="82"/>
        <v>0</v>
      </c>
      <c r="CB307" s="158" t="str">
        <f t="shared" si="83"/>
        <v>0</v>
      </c>
      <c r="CC307" s="158" t="str" cm="1">
        <f t="array" ref="CC307">IF(ISBLANK(AW307),"0",IF($AZ307&lt;3,"0",_xlfn.CEILING.MATH(AX307/الفرضيات!$H$3*(1+MAX(_xlfn.CHOOSECOLS(_xlfn._xlws.FILTER($I$4:$AT$335,$K$4:$K$335=AW307),36))))))</f>
        <v>0</v>
      </c>
      <c r="CD307" s="158" t="str" cm="1">
        <f t="array" ref="CD307">IF(ISBLANK(AW307),"0",IF($AZ307&lt;3,"0",_xlfn.CEILING.MATH(AY307/الفرضيات!$H$4*(1+MAX(_xlfn.CHOOSECOLS(_xlfn._xlws.FILTER($I$4:$AT$335,$K$4:$K$335=AW307),36))))))</f>
        <v>0</v>
      </c>
      <c r="CE307" s="158">
        <f>IFERROR(MAX(0,((BG307+BO307+BW307)*(1+AS307+AR307)+(BH307+BI307+BJ307+BL307+BP307+BQ307+BR307+BT307+BX307+BY307+BZ307+CB307)*(1+AS307))*(1+ VLOOKUP(AQ307,الفرضيات!$N$1:$O$11,2,0))-AH307),0)</f>
        <v>0</v>
      </c>
      <c r="CF307" s="158">
        <f t="shared" si="84"/>
        <v>0</v>
      </c>
      <c r="CG307" s="158" cm="1">
        <f t="array" ref="CG307">IFERROR(MAX(0,MAX(BM307,BU307,CC307)*(1+VLOOKUP(MAX(_xlfn.CHOOSECOLS(_xlfn._xlws.FILTER($I$4:$AT$335,$K$4:$K$335=AW307),35)),الفرضيات!$N$2:$O$11,2,0))-BA307),0)</f>
        <v>0</v>
      </c>
      <c r="CH307" s="158" cm="1">
        <f t="array" ref="CH307">IFERROR(MAX(0,MAX(BN307,BV307,CD307)*(1+VLOOKUP(MAX(_xlfn.CHOOSECOLS(_xlfn._xlws.FILTER($I$4:$AT$335,$K$4:$K$335=AW307),35)),الفرضيات!$N$2:$O$11,2,0))-BB307),0)</f>
        <v>0</v>
      </c>
    </row>
    <row r="308" spans="9:86" ht="24.75" thickBot="1" x14ac:dyDescent="0.3">
      <c r="I308" s="10"/>
      <c r="J308" s="10"/>
      <c r="K308" s="10"/>
      <c r="L308" s="10"/>
      <c r="M308" s="10"/>
      <c r="N308" s="10"/>
      <c r="O308" s="10"/>
      <c r="P308" s="10"/>
      <c r="Q308" s="10"/>
      <c r="R308" s="10"/>
      <c r="S308" s="10"/>
      <c r="T308" s="114"/>
      <c r="U308" s="114"/>
      <c r="V308" s="114"/>
      <c r="W308" s="10"/>
      <c r="X308" s="10"/>
      <c r="Y308" s="10"/>
      <c r="Z308" s="10"/>
      <c r="AA308" s="10"/>
      <c r="AB308" s="10"/>
      <c r="AC308" s="10"/>
      <c r="AD308" s="10"/>
      <c r="AE308" s="10"/>
      <c r="AF308" s="10"/>
      <c r="AG308" s="10"/>
      <c r="AH308" s="10"/>
      <c r="AI308" s="10"/>
      <c r="AJ308" s="10"/>
      <c r="AK308" s="10"/>
      <c r="AL308" s="10"/>
      <c r="AM308" s="10"/>
      <c r="AN308" s="10"/>
      <c r="AO308" s="10"/>
      <c r="AP308" s="10"/>
      <c r="AQ308" s="111" t="str">
        <f t="shared" si="68"/>
        <v/>
      </c>
      <c r="AR308" s="114" t="str">
        <f>IF(AQ308="","",(LOOKUP(SUM(N308:O308),الفرضيات!$R$2:$R$9, الفرضيات!$S$2:$S$9)))</f>
        <v/>
      </c>
      <c r="AS308" s="114" t="str">
        <f>IF(ISBLANK(L308),"",الفرضيات!$L$2)</f>
        <v/>
      </c>
      <c r="AT308" s="10"/>
      <c r="AU308" s="142"/>
      <c r="AV308" s="10"/>
      <c r="AW308" s="10"/>
      <c r="AX308" s="10"/>
      <c r="AY308" s="10"/>
      <c r="AZ308" s="10"/>
      <c r="BA308" s="10"/>
      <c r="BB308" s="10"/>
      <c r="BC308" s="10"/>
      <c r="BD308" s="10"/>
      <c r="BE308" s="10"/>
      <c r="BF308" s="144"/>
      <c r="BG308" s="158" t="str">
        <f>IF(ISBLANK(L308),"0",T308*(R308-AG308)/الفرضيات!$H$2*(1+AR308))</f>
        <v>0</v>
      </c>
      <c r="BH308" s="158" t="str">
        <f t="shared" si="69"/>
        <v>0</v>
      </c>
      <c r="BI308" s="158" t="str">
        <f t="shared" si="70"/>
        <v>0</v>
      </c>
      <c r="BJ308" s="158" t="str">
        <f t="shared" si="71"/>
        <v>0</v>
      </c>
      <c r="BK308" s="158" t="str">
        <f t="shared" si="72"/>
        <v>0</v>
      </c>
      <c r="BL308" s="158" t="str">
        <f t="shared" si="73"/>
        <v>0</v>
      </c>
      <c r="BM308" s="158" t="str" cm="1">
        <f t="array" ref="BM308">IF(ISBLANK(AW308),"0",_xlfn.CEILING.MATH(AX308/الفرضيات!$H$3*(1+MAX(_xlfn.CHOOSECOLS(_xlfn._xlws.FILTER($I$4:$AT$335,$K$4:$K$335=AW308),36)))))</f>
        <v>0</v>
      </c>
      <c r="BN308" s="158" t="str" cm="1">
        <f t="array" ref="BN308">IF(ISBLANK(AW308),"0",_xlfn.CEILING.MATH(AY308/الفرضيات!$H$4*(1+MAX(_xlfn.CHOOSECOLS(_xlfn._xlws.FILTER($I$4:$AT$335,$K$4:$K$335=AW308),36)))))</f>
        <v>0</v>
      </c>
      <c r="BO308" s="158" t="str">
        <f>IF(ISBLANK(L308),"0",IF(S308&lt;2,"0",(U308*(R308-AG308)/الفرضيات!$H$2*(1+AR308))))</f>
        <v>0</v>
      </c>
      <c r="BP308" s="158" t="str">
        <f t="shared" si="74"/>
        <v>0</v>
      </c>
      <c r="BQ308" s="158" t="str">
        <f t="shared" si="75"/>
        <v>0</v>
      </c>
      <c r="BR308" s="158" t="str">
        <f t="shared" si="76"/>
        <v>0</v>
      </c>
      <c r="BS308" s="158" t="str">
        <f t="shared" si="77"/>
        <v>0</v>
      </c>
      <c r="BT308" s="158" t="str">
        <f t="shared" si="78"/>
        <v>0</v>
      </c>
      <c r="BU308" s="158" t="str" cm="1">
        <f t="array" ref="BU308">IF(ISBLANK(AW308),"0",IF($AZ308&lt;2,"0",_xlfn.CEILING.MATH(AX308/الفرضيات!$H$3*(1+MAX(_xlfn.CHOOSECOLS(_xlfn._xlws.FILTER($I$4:$AT$335,$K$4:$K$335=AW308),36))))))</f>
        <v>0</v>
      </c>
      <c r="BV308" s="158" t="str" cm="1">
        <f t="array" ref="BV308">IF(ISBLANK(AW308),"0",IF($AZ308&lt;2,"0",_xlfn.CEILING.MATH(AY308/الفرضيات!$H$4*(1+MAX(_xlfn.CHOOSECOLS(_xlfn._xlws.FILTER($I$4:$AT$335,$K$4:$K$335=AW308),36))))))</f>
        <v>0</v>
      </c>
      <c r="BW308" s="158" t="str">
        <f>IF(ISBLANK(L308),"0",IF(S308&lt;3,"0",(V308*(R308-AG308)/الفرضيات!$H$2*(1+AR308))))</f>
        <v>0</v>
      </c>
      <c r="BX308" s="158" t="str">
        <f t="shared" si="79"/>
        <v>0</v>
      </c>
      <c r="BY308" s="158" t="str">
        <f t="shared" si="80"/>
        <v>0</v>
      </c>
      <c r="BZ308" s="158" t="str">
        <f t="shared" si="81"/>
        <v>0</v>
      </c>
      <c r="CA308" s="158" t="str">
        <f t="shared" si="82"/>
        <v>0</v>
      </c>
      <c r="CB308" s="158" t="str">
        <f t="shared" si="83"/>
        <v>0</v>
      </c>
      <c r="CC308" s="158" t="str" cm="1">
        <f t="array" ref="CC308">IF(ISBLANK(AW308),"0",IF($AZ308&lt;3,"0",_xlfn.CEILING.MATH(AX308/الفرضيات!$H$3*(1+MAX(_xlfn.CHOOSECOLS(_xlfn._xlws.FILTER($I$4:$AT$335,$K$4:$K$335=AW308),36))))))</f>
        <v>0</v>
      </c>
      <c r="CD308" s="158" t="str" cm="1">
        <f t="array" ref="CD308">IF(ISBLANK(AW308),"0",IF($AZ308&lt;3,"0",_xlfn.CEILING.MATH(AY308/الفرضيات!$H$4*(1+MAX(_xlfn.CHOOSECOLS(_xlfn._xlws.FILTER($I$4:$AT$335,$K$4:$K$335=AW308),36))))))</f>
        <v>0</v>
      </c>
      <c r="CE308" s="158">
        <f>IFERROR(MAX(0,((BG308+BO308+BW308)*(1+AS308+AR308)+(BH308+BI308+BJ308+BL308+BP308+BQ308+BR308+BT308+BX308+BY308+BZ308+CB308)*(1+AS308))*(1+ VLOOKUP(AQ308,الفرضيات!$N$1:$O$11,2,0))-AH308),0)</f>
        <v>0</v>
      </c>
      <c r="CF308" s="158">
        <f t="shared" si="84"/>
        <v>0</v>
      </c>
      <c r="CG308" s="158" cm="1">
        <f t="array" ref="CG308">IFERROR(MAX(0,MAX(BM308,BU308,CC308)*(1+VLOOKUP(MAX(_xlfn.CHOOSECOLS(_xlfn._xlws.FILTER($I$4:$AT$335,$K$4:$K$335=AW308),35)),الفرضيات!$N$2:$O$11,2,0))-BA308),0)</f>
        <v>0</v>
      </c>
      <c r="CH308" s="158" cm="1">
        <f t="array" ref="CH308">IFERROR(MAX(0,MAX(BN308,BV308,CD308)*(1+VLOOKUP(MAX(_xlfn.CHOOSECOLS(_xlfn._xlws.FILTER($I$4:$AT$335,$K$4:$K$335=AW308),35)),الفرضيات!$N$2:$O$11,2,0))-BB308),0)</f>
        <v>0</v>
      </c>
    </row>
    <row r="309" spans="9:86" ht="24.75" thickBot="1" x14ac:dyDescent="0.3">
      <c r="I309" s="10"/>
      <c r="J309" s="10"/>
      <c r="K309" s="10"/>
      <c r="L309" s="10"/>
      <c r="M309" s="10"/>
      <c r="N309" s="10"/>
      <c r="O309" s="10"/>
      <c r="P309" s="10"/>
      <c r="Q309" s="10"/>
      <c r="R309" s="10"/>
      <c r="S309" s="10"/>
      <c r="T309" s="114"/>
      <c r="U309" s="114"/>
      <c r="V309" s="114"/>
      <c r="W309" s="10"/>
      <c r="X309" s="10"/>
      <c r="Y309" s="10"/>
      <c r="Z309" s="10"/>
      <c r="AA309" s="10"/>
      <c r="AB309" s="10"/>
      <c r="AC309" s="10"/>
      <c r="AD309" s="10"/>
      <c r="AE309" s="10"/>
      <c r="AF309" s="10"/>
      <c r="AG309" s="10"/>
      <c r="AH309" s="10"/>
      <c r="AI309" s="10"/>
      <c r="AJ309" s="10"/>
      <c r="AK309" s="10"/>
      <c r="AL309" s="10"/>
      <c r="AM309" s="10"/>
      <c r="AN309" s="10"/>
      <c r="AO309" s="10"/>
      <c r="AP309" s="10"/>
      <c r="AQ309" s="111" t="str">
        <f t="shared" si="68"/>
        <v/>
      </c>
      <c r="AR309" s="114" t="str">
        <f>IF(AQ309="","",(LOOKUP(SUM(N309:O309),الفرضيات!$R$2:$R$9, الفرضيات!$S$2:$S$9)))</f>
        <v/>
      </c>
      <c r="AS309" s="114" t="str">
        <f>IF(ISBLANK(L309),"",الفرضيات!$L$2)</f>
        <v/>
      </c>
      <c r="AT309" s="10"/>
      <c r="AU309" s="142"/>
      <c r="AV309" s="10"/>
      <c r="AW309" s="10"/>
      <c r="AX309" s="10"/>
      <c r="AY309" s="10"/>
      <c r="AZ309" s="10"/>
      <c r="BA309" s="10"/>
      <c r="BB309" s="10"/>
      <c r="BC309" s="10"/>
      <c r="BD309" s="10"/>
      <c r="BE309" s="10"/>
      <c r="BF309" s="144"/>
      <c r="BG309" s="158" t="str">
        <f>IF(ISBLANK(L309),"0",T309*(R309-AG309)/الفرضيات!$H$2*(1+AR309))</f>
        <v>0</v>
      </c>
      <c r="BH309" s="158" t="str">
        <f t="shared" si="69"/>
        <v>0</v>
      </c>
      <c r="BI309" s="158" t="str">
        <f t="shared" si="70"/>
        <v>0</v>
      </c>
      <c r="BJ309" s="158" t="str">
        <f t="shared" si="71"/>
        <v>0</v>
      </c>
      <c r="BK309" s="158" t="str">
        <f t="shared" si="72"/>
        <v>0</v>
      </c>
      <c r="BL309" s="158" t="str">
        <f t="shared" si="73"/>
        <v>0</v>
      </c>
      <c r="BM309" s="158" t="str" cm="1">
        <f t="array" ref="BM309">IF(ISBLANK(AW309),"0",_xlfn.CEILING.MATH(AX309/الفرضيات!$H$3*(1+MAX(_xlfn.CHOOSECOLS(_xlfn._xlws.FILTER($I$4:$AT$335,$K$4:$K$335=AW309),36)))))</f>
        <v>0</v>
      </c>
      <c r="BN309" s="158" t="str" cm="1">
        <f t="array" ref="BN309">IF(ISBLANK(AW309),"0",_xlfn.CEILING.MATH(AY309/الفرضيات!$H$4*(1+MAX(_xlfn.CHOOSECOLS(_xlfn._xlws.FILTER($I$4:$AT$335,$K$4:$K$335=AW309),36)))))</f>
        <v>0</v>
      </c>
      <c r="BO309" s="158" t="str">
        <f>IF(ISBLANK(L309),"0",IF(S309&lt;2,"0",(U309*(R309-AG309)/الفرضيات!$H$2*(1+AR309))))</f>
        <v>0</v>
      </c>
      <c r="BP309" s="158" t="str">
        <f t="shared" si="74"/>
        <v>0</v>
      </c>
      <c r="BQ309" s="158" t="str">
        <f t="shared" si="75"/>
        <v>0</v>
      </c>
      <c r="BR309" s="158" t="str">
        <f t="shared" si="76"/>
        <v>0</v>
      </c>
      <c r="BS309" s="158" t="str">
        <f t="shared" si="77"/>
        <v>0</v>
      </c>
      <c r="BT309" s="158" t="str">
        <f t="shared" si="78"/>
        <v>0</v>
      </c>
      <c r="BU309" s="158" t="str" cm="1">
        <f t="array" ref="BU309">IF(ISBLANK(AW309),"0",IF($AZ309&lt;2,"0",_xlfn.CEILING.MATH(AX309/الفرضيات!$H$3*(1+MAX(_xlfn.CHOOSECOLS(_xlfn._xlws.FILTER($I$4:$AT$335,$K$4:$K$335=AW309),36))))))</f>
        <v>0</v>
      </c>
      <c r="BV309" s="158" t="str" cm="1">
        <f t="array" ref="BV309">IF(ISBLANK(AW309),"0",IF($AZ309&lt;2,"0",_xlfn.CEILING.MATH(AY309/الفرضيات!$H$4*(1+MAX(_xlfn.CHOOSECOLS(_xlfn._xlws.FILTER($I$4:$AT$335,$K$4:$K$335=AW309),36))))))</f>
        <v>0</v>
      </c>
      <c r="BW309" s="158" t="str">
        <f>IF(ISBLANK(L309),"0",IF(S309&lt;3,"0",(V309*(R309-AG309)/الفرضيات!$H$2*(1+AR309))))</f>
        <v>0</v>
      </c>
      <c r="BX309" s="158" t="str">
        <f t="shared" si="79"/>
        <v>0</v>
      </c>
      <c r="BY309" s="158" t="str">
        <f t="shared" si="80"/>
        <v>0</v>
      </c>
      <c r="BZ309" s="158" t="str">
        <f t="shared" si="81"/>
        <v>0</v>
      </c>
      <c r="CA309" s="158" t="str">
        <f t="shared" si="82"/>
        <v>0</v>
      </c>
      <c r="CB309" s="158" t="str">
        <f t="shared" si="83"/>
        <v>0</v>
      </c>
      <c r="CC309" s="158" t="str" cm="1">
        <f t="array" ref="CC309">IF(ISBLANK(AW309),"0",IF($AZ309&lt;3,"0",_xlfn.CEILING.MATH(AX309/الفرضيات!$H$3*(1+MAX(_xlfn.CHOOSECOLS(_xlfn._xlws.FILTER($I$4:$AT$335,$K$4:$K$335=AW309),36))))))</f>
        <v>0</v>
      </c>
      <c r="CD309" s="158" t="str" cm="1">
        <f t="array" ref="CD309">IF(ISBLANK(AW309),"0",IF($AZ309&lt;3,"0",_xlfn.CEILING.MATH(AY309/الفرضيات!$H$4*(1+MAX(_xlfn.CHOOSECOLS(_xlfn._xlws.FILTER($I$4:$AT$335,$K$4:$K$335=AW309),36))))))</f>
        <v>0</v>
      </c>
      <c r="CE309" s="158">
        <f>IFERROR(MAX(0,((BG309+BO309+BW309)*(1+AS309+AR309)+(BH309+BI309+BJ309+BL309+BP309+BQ309+BR309+BT309+BX309+BY309+BZ309+CB309)*(1+AS309))*(1+ VLOOKUP(AQ309,الفرضيات!$N$1:$O$11,2,0))-AH309),0)</f>
        <v>0</v>
      </c>
      <c r="CF309" s="158">
        <f t="shared" si="84"/>
        <v>0</v>
      </c>
      <c r="CG309" s="158" cm="1">
        <f t="array" ref="CG309">IFERROR(MAX(0,MAX(BM309,BU309,CC309)*(1+VLOOKUP(MAX(_xlfn.CHOOSECOLS(_xlfn._xlws.FILTER($I$4:$AT$335,$K$4:$K$335=AW309),35)),الفرضيات!$N$2:$O$11,2,0))-BA309),0)</f>
        <v>0</v>
      </c>
      <c r="CH309" s="158" cm="1">
        <f t="array" ref="CH309">IFERROR(MAX(0,MAX(BN309,BV309,CD309)*(1+VLOOKUP(MAX(_xlfn.CHOOSECOLS(_xlfn._xlws.FILTER($I$4:$AT$335,$K$4:$K$335=AW309),35)),الفرضيات!$N$2:$O$11,2,0))-BB309),0)</f>
        <v>0</v>
      </c>
    </row>
    <row r="310" spans="9:86" ht="24.75" thickBot="1" x14ac:dyDescent="0.3">
      <c r="I310" s="10"/>
      <c r="J310" s="10"/>
      <c r="K310" s="10"/>
      <c r="L310" s="10"/>
      <c r="M310" s="10"/>
      <c r="N310" s="10"/>
      <c r="O310" s="10"/>
      <c r="P310" s="10"/>
      <c r="Q310" s="10"/>
      <c r="R310" s="10"/>
      <c r="S310" s="10"/>
      <c r="T310" s="114"/>
      <c r="U310" s="114"/>
      <c r="V310" s="114"/>
      <c r="W310" s="10"/>
      <c r="X310" s="10"/>
      <c r="Y310" s="10"/>
      <c r="Z310" s="10"/>
      <c r="AA310" s="10"/>
      <c r="AB310" s="10"/>
      <c r="AC310" s="10"/>
      <c r="AD310" s="10"/>
      <c r="AE310" s="10"/>
      <c r="AF310" s="10"/>
      <c r="AG310" s="10"/>
      <c r="AH310" s="10"/>
      <c r="AI310" s="10"/>
      <c r="AJ310" s="10"/>
      <c r="AK310" s="10"/>
      <c r="AL310" s="10"/>
      <c r="AM310" s="10"/>
      <c r="AN310" s="10"/>
      <c r="AO310" s="10"/>
      <c r="AP310" s="10"/>
      <c r="AQ310" s="111" t="str">
        <f t="shared" si="68"/>
        <v/>
      </c>
      <c r="AR310" s="114" t="str">
        <f>IF(AQ310="","",(LOOKUP(SUM(N310:O310),الفرضيات!$R$2:$R$9, الفرضيات!$S$2:$S$9)))</f>
        <v/>
      </c>
      <c r="AS310" s="114" t="str">
        <f>IF(ISBLANK(L310),"",الفرضيات!$L$2)</f>
        <v/>
      </c>
      <c r="AT310" s="10"/>
      <c r="AU310" s="142"/>
      <c r="AV310" s="10"/>
      <c r="AW310" s="10"/>
      <c r="AX310" s="10"/>
      <c r="AY310" s="10"/>
      <c r="AZ310" s="10"/>
      <c r="BA310" s="10"/>
      <c r="BB310" s="10"/>
      <c r="BC310" s="10"/>
      <c r="BD310" s="10"/>
      <c r="BE310" s="10"/>
      <c r="BF310" s="144"/>
      <c r="BG310" s="158" t="str">
        <f>IF(ISBLANK(L310),"0",T310*(R310-AG310)/الفرضيات!$H$2*(1+AR310))</f>
        <v>0</v>
      </c>
      <c r="BH310" s="158" t="str">
        <f t="shared" si="69"/>
        <v>0</v>
      </c>
      <c r="BI310" s="158" t="str">
        <f t="shared" si="70"/>
        <v>0</v>
      </c>
      <c r="BJ310" s="158" t="str">
        <f t="shared" si="71"/>
        <v>0</v>
      </c>
      <c r="BK310" s="158" t="str">
        <f t="shared" si="72"/>
        <v>0</v>
      </c>
      <c r="BL310" s="158" t="str">
        <f t="shared" si="73"/>
        <v>0</v>
      </c>
      <c r="BM310" s="158" t="str" cm="1">
        <f t="array" ref="BM310">IF(ISBLANK(AW310),"0",_xlfn.CEILING.MATH(AX310/الفرضيات!$H$3*(1+MAX(_xlfn.CHOOSECOLS(_xlfn._xlws.FILTER($I$4:$AT$335,$K$4:$K$335=AW310),36)))))</f>
        <v>0</v>
      </c>
      <c r="BN310" s="158" t="str" cm="1">
        <f t="array" ref="BN310">IF(ISBLANK(AW310),"0",_xlfn.CEILING.MATH(AY310/الفرضيات!$H$4*(1+MAX(_xlfn.CHOOSECOLS(_xlfn._xlws.FILTER($I$4:$AT$335,$K$4:$K$335=AW310),36)))))</f>
        <v>0</v>
      </c>
      <c r="BO310" s="158" t="str">
        <f>IF(ISBLANK(L310),"0",IF(S310&lt;2,"0",(U310*(R310-AG310)/الفرضيات!$H$2*(1+AR310))))</f>
        <v>0</v>
      </c>
      <c r="BP310" s="158" t="str">
        <f t="shared" si="74"/>
        <v>0</v>
      </c>
      <c r="BQ310" s="158" t="str">
        <f t="shared" si="75"/>
        <v>0</v>
      </c>
      <c r="BR310" s="158" t="str">
        <f t="shared" si="76"/>
        <v>0</v>
      </c>
      <c r="BS310" s="158" t="str">
        <f t="shared" si="77"/>
        <v>0</v>
      </c>
      <c r="BT310" s="158" t="str">
        <f t="shared" si="78"/>
        <v>0</v>
      </c>
      <c r="BU310" s="158" t="str" cm="1">
        <f t="array" ref="BU310">IF(ISBLANK(AW310),"0",IF($AZ310&lt;2,"0",_xlfn.CEILING.MATH(AX310/الفرضيات!$H$3*(1+MAX(_xlfn.CHOOSECOLS(_xlfn._xlws.FILTER($I$4:$AT$335,$K$4:$K$335=AW310),36))))))</f>
        <v>0</v>
      </c>
      <c r="BV310" s="158" t="str" cm="1">
        <f t="array" ref="BV310">IF(ISBLANK(AW310),"0",IF($AZ310&lt;2,"0",_xlfn.CEILING.MATH(AY310/الفرضيات!$H$4*(1+MAX(_xlfn.CHOOSECOLS(_xlfn._xlws.FILTER($I$4:$AT$335,$K$4:$K$335=AW310),36))))))</f>
        <v>0</v>
      </c>
      <c r="BW310" s="158" t="str">
        <f>IF(ISBLANK(L310),"0",IF(S310&lt;3,"0",(V310*(R310-AG310)/الفرضيات!$H$2*(1+AR310))))</f>
        <v>0</v>
      </c>
      <c r="BX310" s="158" t="str">
        <f t="shared" si="79"/>
        <v>0</v>
      </c>
      <c r="BY310" s="158" t="str">
        <f t="shared" si="80"/>
        <v>0</v>
      </c>
      <c r="BZ310" s="158" t="str">
        <f t="shared" si="81"/>
        <v>0</v>
      </c>
      <c r="CA310" s="158" t="str">
        <f t="shared" si="82"/>
        <v>0</v>
      </c>
      <c r="CB310" s="158" t="str">
        <f t="shared" si="83"/>
        <v>0</v>
      </c>
      <c r="CC310" s="158" t="str" cm="1">
        <f t="array" ref="CC310">IF(ISBLANK(AW310),"0",IF($AZ310&lt;3,"0",_xlfn.CEILING.MATH(AX310/الفرضيات!$H$3*(1+MAX(_xlfn.CHOOSECOLS(_xlfn._xlws.FILTER($I$4:$AT$335,$K$4:$K$335=AW310),36))))))</f>
        <v>0</v>
      </c>
      <c r="CD310" s="158" t="str" cm="1">
        <f t="array" ref="CD310">IF(ISBLANK(AW310),"0",IF($AZ310&lt;3,"0",_xlfn.CEILING.MATH(AY310/الفرضيات!$H$4*(1+MAX(_xlfn.CHOOSECOLS(_xlfn._xlws.FILTER($I$4:$AT$335,$K$4:$K$335=AW310),36))))))</f>
        <v>0</v>
      </c>
      <c r="CE310" s="158">
        <f>IFERROR(MAX(0,((BG310+BO310+BW310)*(1+AS310+AR310)+(BH310+BI310+BJ310+BL310+BP310+BQ310+BR310+BT310+BX310+BY310+BZ310+CB310)*(1+AS310))*(1+ VLOOKUP(AQ310,الفرضيات!$N$1:$O$11,2,0))-AH310),0)</f>
        <v>0</v>
      </c>
      <c r="CF310" s="158">
        <f t="shared" si="84"/>
        <v>0</v>
      </c>
      <c r="CG310" s="158" cm="1">
        <f t="array" ref="CG310">IFERROR(MAX(0,MAX(BM310,BU310,CC310)*(1+VLOOKUP(MAX(_xlfn.CHOOSECOLS(_xlfn._xlws.FILTER($I$4:$AT$335,$K$4:$K$335=AW310),35)),الفرضيات!$N$2:$O$11,2,0))-BA310),0)</f>
        <v>0</v>
      </c>
      <c r="CH310" s="158" cm="1">
        <f t="array" ref="CH310">IFERROR(MAX(0,MAX(BN310,BV310,CD310)*(1+VLOOKUP(MAX(_xlfn.CHOOSECOLS(_xlfn._xlws.FILTER($I$4:$AT$335,$K$4:$K$335=AW310),35)),الفرضيات!$N$2:$O$11,2,0))-BB310),0)</f>
        <v>0</v>
      </c>
    </row>
    <row r="311" spans="9:86" ht="24.75" thickBot="1" x14ac:dyDescent="0.3">
      <c r="I311" s="10"/>
      <c r="J311" s="10"/>
      <c r="K311" s="10"/>
      <c r="L311" s="10"/>
      <c r="M311" s="10"/>
      <c r="N311" s="10"/>
      <c r="O311" s="10"/>
      <c r="P311" s="10"/>
      <c r="Q311" s="10"/>
      <c r="R311" s="10"/>
      <c r="S311" s="10"/>
      <c r="T311" s="114"/>
      <c r="U311" s="114"/>
      <c r="V311" s="114"/>
      <c r="W311" s="10"/>
      <c r="X311" s="10"/>
      <c r="Y311" s="10"/>
      <c r="Z311" s="10"/>
      <c r="AA311" s="10"/>
      <c r="AB311" s="10"/>
      <c r="AC311" s="10"/>
      <c r="AD311" s="10"/>
      <c r="AE311" s="10"/>
      <c r="AF311" s="10"/>
      <c r="AG311" s="10"/>
      <c r="AH311" s="10"/>
      <c r="AI311" s="10"/>
      <c r="AJ311" s="10"/>
      <c r="AK311" s="10"/>
      <c r="AL311" s="10"/>
      <c r="AM311" s="10"/>
      <c r="AN311" s="10"/>
      <c r="AO311" s="10"/>
      <c r="AP311" s="10"/>
      <c r="AQ311" s="111" t="str">
        <f t="shared" si="68"/>
        <v/>
      </c>
      <c r="AR311" s="114" t="str">
        <f>IF(AQ311="","",(LOOKUP(SUM(N311:O311),الفرضيات!$R$2:$R$9, الفرضيات!$S$2:$S$9)))</f>
        <v/>
      </c>
      <c r="AS311" s="114" t="str">
        <f>IF(ISBLANK(L311),"",الفرضيات!$L$2)</f>
        <v/>
      </c>
      <c r="AT311" s="10"/>
      <c r="AU311" s="142"/>
      <c r="AV311" s="10"/>
      <c r="AW311" s="10"/>
      <c r="AX311" s="10"/>
      <c r="AY311" s="10"/>
      <c r="AZ311" s="10"/>
      <c r="BA311" s="10"/>
      <c r="BB311" s="10"/>
      <c r="BC311" s="10"/>
      <c r="BD311" s="10"/>
      <c r="BE311" s="10"/>
      <c r="BF311" s="144"/>
      <c r="BG311" s="158" t="str">
        <f>IF(ISBLANK(L311),"0",T311*(R311-AG311)/الفرضيات!$H$2*(1+AR311))</f>
        <v>0</v>
      </c>
      <c r="BH311" s="158" t="str">
        <f t="shared" si="69"/>
        <v>0</v>
      </c>
      <c r="BI311" s="158" t="str">
        <f t="shared" si="70"/>
        <v>0</v>
      </c>
      <c r="BJ311" s="158" t="str">
        <f t="shared" si="71"/>
        <v>0</v>
      </c>
      <c r="BK311" s="158" t="str">
        <f t="shared" si="72"/>
        <v>0</v>
      </c>
      <c r="BL311" s="158" t="str">
        <f t="shared" si="73"/>
        <v>0</v>
      </c>
      <c r="BM311" s="158" t="str" cm="1">
        <f t="array" ref="BM311">IF(ISBLANK(AW311),"0",_xlfn.CEILING.MATH(AX311/الفرضيات!$H$3*(1+MAX(_xlfn.CHOOSECOLS(_xlfn._xlws.FILTER($I$4:$AT$335,$K$4:$K$335=AW311),36)))))</f>
        <v>0</v>
      </c>
      <c r="BN311" s="158" t="str" cm="1">
        <f t="array" ref="BN311">IF(ISBLANK(AW311),"0",_xlfn.CEILING.MATH(AY311/الفرضيات!$H$4*(1+MAX(_xlfn.CHOOSECOLS(_xlfn._xlws.FILTER($I$4:$AT$335,$K$4:$K$335=AW311),36)))))</f>
        <v>0</v>
      </c>
      <c r="BO311" s="158" t="str">
        <f>IF(ISBLANK(L311),"0",IF(S311&lt;2,"0",(U311*(R311-AG311)/الفرضيات!$H$2*(1+AR311))))</f>
        <v>0</v>
      </c>
      <c r="BP311" s="158" t="str">
        <f t="shared" si="74"/>
        <v>0</v>
      </c>
      <c r="BQ311" s="158" t="str">
        <f t="shared" si="75"/>
        <v>0</v>
      </c>
      <c r="BR311" s="158" t="str">
        <f t="shared" si="76"/>
        <v>0</v>
      </c>
      <c r="BS311" s="158" t="str">
        <f t="shared" si="77"/>
        <v>0</v>
      </c>
      <c r="BT311" s="158" t="str">
        <f t="shared" si="78"/>
        <v>0</v>
      </c>
      <c r="BU311" s="158" t="str" cm="1">
        <f t="array" ref="BU311">IF(ISBLANK(AW311),"0",IF($AZ311&lt;2,"0",_xlfn.CEILING.MATH(AX311/الفرضيات!$H$3*(1+MAX(_xlfn.CHOOSECOLS(_xlfn._xlws.FILTER($I$4:$AT$335,$K$4:$K$335=AW311),36))))))</f>
        <v>0</v>
      </c>
      <c r="BV311" s="158" t="str" cm="1">
        <f t="array" ref="BV311">IF(ISBLANK(AW311),"0",IF($AZ311&lt;2,"0",_xlfn.CEILING.MATH(AY311/الفرضيات!$H$4*(1+MAX(_xlfn.CHOOSECOLS(_xlfn._xlws.FILTER($I$4:$AT$335,$K$4:$K$335=AW311),36))))))</f>
        <v>0</v>
      </c>
      <c r="BW311" s="158" t="str">
        <f>IF(ISBLANK(L311),"0",IF(S311&lt;3,"0",(V311*(R311-AG311)/الفرضيات!$H$2*(1+AR311))))</f>
        <v>0</v>
      </c>
      <c r="BX311" s="158" t="str">
        <f t="shared" si="79"/>
        <v>0</v>
      </c>
      <c r="BY311" s="158" t="str">
        <f t="shared" si="80"/>
        <v>0</v>
      </c>
      <c r="BZ311" s="158" t="str">
        <f t="shared" si="81"/>
        <v>0</v>
      </c>
      <c r="CA311" s="158" t="str">
        <f t="shared" si="82"/>
        <v>0</v>
      </c>
      <c r="CB311" s="158" t="str">
        <f t="shared" si="83"/>
        <v>0</v>
      </c>
      <c r="CC311" s="158" t="str" cm="1">
        <f t="array" ref="CC311">IF(ISBLANK(AW311),"0",IF($AZ311&lt;3,"0",_xlfn.CEILING.MATH(AX311/الفرضيات!$H$3*(1+MAX(_xlfn.CHOOSECOLS(_xlfn._xlws.FILTER($I$4:$AT$335,$K$4:$K$335=AW311),36))))))</f>
        <v>0</v>
      </c>
      <c r="CD311" s="158" t="str" cm="1">
        <f t="array" ref="CD311">IF(ISBLANK(AW311),"0",IF($AZ311&lt;3,"0",_xlfn.CEILING.MATH(AY311/الفرضيات!$H$4*(1+MAX(_xlfn.CHOOSECOLS(_xlfn._xlws.FILTER($I$4:$AT$335,$K$4:$K$335=AW311),36))))))</f>
        <v>0</v>
      </c>
      <c r="CE311" s="158">
        <f>IFERROR(MAX(0,((BG311+BO311+BW311)*(1+AS311+AR311)+(BH311+BI311+BJ311+BL311+BP311+BQ311+BR311+BT311+BX311+BY311+BZ311+CB311)*(1+AS311))*(1+ VLOOKUP(AQ311,الفرضيات!$N$1:$O$11,2,0))-AH311),0)</f>
        <v>0</v>
      </c>
      <c r="CF311" s="158">
        <f t="shared" si="84"/>
        <v>0</v>
      </c>
      <c r="CG311" s="158" cm="1">
        <f t="array" ref="CG311">IFERROR(MAX(0,MAX(BM311,BU311,CC311)*(1+VLOOKUP(MAX(_xlfn.CHOOSECOLS(_xlfn._xlws.FILTER($I$4:$AT$335,$K$4:$K$335=AW311),35)),الفرضيات!$N$2:$O$11,2,0))-BA311),0)</f>
        <v>0</v>
      </c>
      <c r="CH311" s="158" cm="1">
        <f t="array" ref="CH311">IFERROR(MAX(0,MAX(BN311,BV311,CD311)*(1+VLOOKUP(MAX(_xlfn.CHOOSECOLS(_xlfn._xlws.FILTER($I$4:$AT$335,$K$4:$K$335=AW311),35)),الفرضيات!$N$2:$O$11,2,0))-BB311),0)</f>
        <v>0</v>
      </c>
    </row>
    <row r="312" spans="9:86" ht="24.75" thickBot="1" x14ac:dyDescent="0.3">
      <c r="I312" s="10"/>
      <c r="J312" s="10"/>
      <c r="K312" s="10"/>
      <c r="L312" s="10"/>
      <c r="M312" s="10"/>
      <c r="N312" s="10"/>
      <c r="O312" s="10"/>
      <c r="P312" s="10"/>
      <c r="Q312" s="10"/>
      <c r="R312" s="10"/>
      <c r="S312" s="10"/>
      <c r="T312" s="114"/>
      <c r="U312" s="114"/>
      <c r="V312" s="114"/>
      <c r="W312" s="10"/>
      <c r="X312" s="10"/>
      <c r="Y312" s="10"/>
      <c r="Z312" s="10"/>
      <c r="AA312" s="10"/>
      <c r="AB312" s="10"/>
      <c r="AC312" s="10"/>
      <c r="AD312" s="10"/>
      <c r="AE312" s="10"/>
      <c r="AF312" s="10"/>
      <c r="AG312" s="10"/>
      <c r="AH312" s="10"/>
      <c r="AI312" s="10"/>
      <c r="AJ312" s="10"/>
      <c r="AK312" s="10"/>
      <c r="AL312" s="10"/>
      <c r="AM312" s="10"/>
      <c r="AN312" s="10"/>
      <c r="AO312" s="10"/>
      <c r="AP312" s="10"/>
      <c r="AQ312" s="111" t="str">
        <f t="shared" si="68"/>
        <v/>
      </c>
      <c r="AR312" s="114" t="str">
        <f>IF(AQ312="","",(LOOKUP(SUM(N312:O312),الفرضيات!$R$2:$R$9, الفرضيات!$S$2:$S$9)))</f>
        <v/>
      </c>
      <c r="AS312" s="114" t="str">
        <f>IF(ISBLANK(L312),"",الفرضيات!$L$2)</f>
        <v/>
      </c>
      <c r="AT312" s="10"/>
      <c r="AU312" s="142"/>
      <c r="AV312" s="10"/>
      <c r="AW312" s="10"/>
      <c r="AX312" s="10"/>
      <c r="AY312" s="10"/>
      <c r="AZ312" s="10"/>
      <c r="BA312" s="10"/>
      <c r="BB312" s="10"/>
      <c r="BC312" s="10"/>
      <c r="BD312" s="10"/>
      <c r="BE312" s="10"/>
      <c r="BF312" s="144"/>
      <c r="BG312" s="158" t="str">
        <f>IF(ISBLANK(L312),"0",T312*(R312-AG312)/الفرضيات!$H$2*(1+AR312))</f>
        <v>0</v>
      </c>
      <c r="BH312" s="158" t="str">
        <f t="shared" si="69"/>
        <v>0</v>
      </c>
      <c r="BI312" s="158" t="str">
        <f t="shared" si="70"/>
        <v>0</v>
      </c>
      <c r="BJ312" s="158" t="str">
        <f t="shared" si="71"/>
        <v>0</v>
      </c>
      <c r="BK312" s="158" t="str">
        <f t="shared" si="72"/>
        <v>0</v>
      </c>
      <c r="BL312" s="158" t="str">
        <f t="shared" si="73"/>
        <v>0</v>
      </c>
      <c r="BM312" s="158" t="str" cm="1">
        <f t="array" ref="BM312">IF(ISBLANK(AW312),"0",_xlfn.CEILING.MATH(AX312/الفرضيات!$H$3*(1+MAX(_xlfn.CHOOSECOLS(_xlfn._xlws.FILTER($I$4:$AT$335,$K$4:$K$335=AW312),36)))))</f>
        <v>0</v>
      </c>
      <c r="BN312" s="158" t="str" cm="1">
        <f t="array" ref="BN312">IF(ISBLANK(AW312),"0",_xlfn.CEILING.MATH(AY312/الفرضيات!$H$4*(1+MAX(_xlfn.CHOOSECOLS(_xlfn._xlws.FILTER($I$4:$AT$335,$K$4:$K$335=AW312),36)))))</f>
        <v>0</v>
      </c>
      <c r="BO312" s="158" t="str">
        <f>IF(ISBLANK(L312),"0",IF(S312&lt;2,"0",(U312*(R312-AG312)/الفرضيات!$H$2*(1+AR312))))</f>
        <v>0</v>
      </c>
      <c r="BP312" s="158" t="str">
        <f t="shared" si="74"/>
        <v>0</v>
      </c>
      <c r="BQ312" s="158" t="str">
        <f t="shared" si="75"/>
        <v>0</v>
      </c>
      <c r="BR312" s="158" t="str">
        <f t="shared" si="76"/>
        <v>0</v>
      </c>
      <c r="BS312" s="158" t="str">
        <f t="shared" si="77"/>
        <v>0</v>
      </c>
      <c r="BT312" s="158" t="str">
        <f t="shared" si="78"/>
        <v>0</v>
      </c>
      <c r="BU312" s="158" t="str" cm="1">
        <f t="array" ref="BU312">IF(ISBLANK(AW312),"0",IF($AZ312&lt;2,"0",_xlfn.CEILING.MATH(AX312/الفرضيات!$H$3*(1+MAX(_xlfn.CHOOSECOLS(_xlfn._xlws.FILTER($I$4:$AT$335,$K$4:$K$335=AW312),36))))))</f>
        <v>0</v>
      </c>
      <c r="BV312" s="158" t="str" cm="1">
        <f t="array" ref="BV312">IF(ISBLANK(AW312),"0",IF($AZ312&lt;2,"0",_xlfn.CEILING.MATH(AY312/الفرضيات!$H$4*(1+MAX(_xlfn.CHOOSECOLS(_xlfn._xlws.FILTER($I$4:$AT$335,$K$4:$K$335=AW312),36))))))</f>
        <v>0</v>
      </c>
      <c r="BW312" s="158" t="str">
        <f>IF(ISBLANK(L312),"0",IF(S312&lt;3,"0",(V312*(R312-AG312)/الفرضيات!$H$2*(1+AR312))))</f>
        <v>0</v>
      </c>
      <c r="BX312" s="158" t="str">
        <f t="shared" si="79"/>
        <v>0</v>
      </c>
      <c r="BY312" s="158" t="str">
        <f t="shared" si="80"/>
        <v>0</v>
      </c>
      <c r="BZ312" s="158" t="str">
        <f t="shared" si="81"/>
        <v>0</v>
      </c>
      <c r="CA312" s="158" t="str">
        <f t="shared" si="82"/>
        <v>0</v>
      </c>
      <c r="CB312" s="158" t="str">
        <f t="shared" si="83"/>
        <v>0</v>
      </c>
      <c r="CC312" s="158" t="str" cm="1">
        <f t="array" ref="CC312">IF(ISBLANK(AW312),"0",IF($AZ312&lt;3,"0",_xlfn.CEILING.MATH(AX312/الفرضيات!$H$3*(1+MAX(_xlfn.CHOOSECOLS(_xlfn._xlws.FILTER($I$4:$AT$335,$K$4:$K$335=AW312),36))))))</f>
        <v>0</v>
      </c>
      <c r="CD312" s="158" t="str" cm="1">
        <f t="array" ref="CD312">IF(ISBLANK(AW312),"0",IF($AZ312&lt;3,"0",_xlfn.CEILING.MATH(AY312/الفرضيات!$H$4*(1+MAX(_xlfn.CHOOSECOLS(_xlfn._xlws.FILTER($I$4:$AT$335,$K$4:$K$335=AW312),36))))))</f>
        <v>0</v>
      </c>
      <c r="CE312" s="158">
        <f>IFERROR(MAX(0,((BG312+BO312+BW312)*(1+AS312+AR312)+(BH312+BI312+BJ312+BL312+BP312+BQ312+BR312+BT312+BX312+BY312+BZ312+CB312)*(1+AS312))*(1+ VLOOKUP(AQ312,الفرضيات!$N$1:$O$11,2,0))-AH312),0)</f>
        <v>0</v>
      </c>
      <c r="CF312" s="158">
        <f t="shared" si="84"/>
        <v>0</v>
      </c>
      <c r="CG312" s="158" cm="1">
        <f t="array" ref="CG312">IFERROR(MAX(0,MAX(BM312,BU312,CC312)*(1+VLOOKUP(MAX(_xlfn.CHOOSECOLS(_xlfn._xlws.FILTER($I$4:$AT$335,$K$4:$K$335=AW312),35)),الفرضيات!$N$2:$O$11,2,0))-BA312),0)</f>
        <v>0</v>
      </c>
      <c r="CH312" s="158" cm="1">
        <f t="array" ref="CH312">IFERROR(MAX(0,MAX(BN312,BV312,CD312)*(1+VLOOKUP(MAX(_xlfn.CHOOSECOLS(_xlfn._xlws.FILTER($I$4:$AT$335,$K$4:$K$335=AW312),35)),الفرضيات!$N$2:$O$11,2,0))-BB312),0)</f>
        <v>0</v>
      </c>
    </row>
    <row r="313" spans="9:86" ht="24.75" thickBot="1" x14ac:dyDescent="0.3">
      <c r="I313" s="10"/>
      <c r="J313" s="10"/>
      <c r="K313" s="10"/>
      <c r="L313" s="10"/>
      <c r="M313" s="10"/>
      <c r="N313" s="10"/>
      <c r="O313" s="10"/>
      <c r="P313" s="10"/>
      <c r="Q313" s="10"/>
      <c r="R313" s="10"/>
      <c r="S313" s="10"/>
      <c r="T313" s="114"/>
      <c r="U313" s="114"/>
      <c r="V313" s="114"/>
      <c r="W313" s="10"/>
      <c r="X313" s="10"/>
      <c r="Y313" s="10"/>
      <c r="Z313" s="10"/>
      <c r="AA313" s="10"/>
      <c r="AB313" s="10"/>
      <c r="AC313" s="10"/>
      <c r="AD313" s="10"/>
      <c r="AE313" s="10"/>
      <c r="AF313" s="10"/>
      <c r="AG313" s="10"/>
      <c r="AH313" s="10"/>
      <c r="AI313" s="10"/>
      <c r="AJ313" s="10"/>
      <c r="AK313" s="10"/>
      <c r="AL313" s="10"/>
      <c r="AM313" s="10"/>
      <c r="AN313" s="10"/>
      <c r="AO313" s="10"/>
      <c r="AP313" s="10"/>
      <c r="AQ313" s="111" t="str">
        <f t="shared" si="68"/>
        <v/>
      </c>
      <c r="AR313" s="114" t="str">
        <f>IF(AQ313="","",(LOOKUP(SUM(N313:O313),الفرضيات!$R$2:$R$9, الفرضيات!$S$2:$S$9)))</f>
        <v/>
      </c>
      <c r="AS313" s="114" t="str">
        <f>IF(ISBLANK(L313),"",الفرضيات!$L$2)</f>
        <v/>
      </c>
      <c r="AT313" s="10"/>
      <c r="AU313" s="142"/>
      <c r="AV313" s="10"/>
      <c r="AW313" s="10"/>
      <c r="AX313" s="10"/>
      <c r="AY313" s="10"/>
      <c r="AZ313" s="10"/>
      <c r="BA313" s="10"/>
      <c r="BB313" s="10"/>
      <c r="BC313" s="10"/>
      <c r="BD313" s="10"/>
      <c r="BE313" s="10"/>
      <c r="BF313" s="144"/>
      <c r="BG313" s="158" t="str">
        <f>IF(ISBLANK(L313),"0",T313*(R313-AG313)/الفرضيات!$H$2*(1+AR313))</f>
        <v>0</v>
      </c>
      <c r="BH313" s="158" t="str">
        <f t="shared" si="69"/>
        <v>0</v>
      </c>
      <c r="BI313" s="158" t="str">
        <f t="shared" si="70"/>
        <v>0</v>
      </c>
      <c r="BJ313" s="158" t="str">
        <f t="shared" si="71"/>
        <v>0</v>
      </c>
      <c r="BK313" s="158" t="str">
        <f t="shared" si="72"/>
        <v>0</v>
      </c>
      <c r="BL313" s="158" t="str">
        <f t="shared" si="73"/>
        <v>0</v>
      </c>
      <c r="BM313" s="158" t="str" cm="1">
        <f t="array" ref="BM313">IF(ISBLANK(AW313),"0",_xlfn.CEILING.MATH(AX313/الفرضيات!$H$3*(1+MAX(_xlfn.CHOOSECOLS(_xlfn._xlws.FILTER($I$4:$AT$335,$K$4:$K$335=AW313),36)))))</f>
        <v>0</v>
      </c>
      <c r="BN313" s="158" t="str" cm="1">
        <f t="array" ref="BN313">IF(ISBLANK(AW313),"0",_xlfn.CEILING.MATH(AY313/الفرضيات!$H$4*(1+MAX(_xlfn.CHOOSECOLS(_xlfn._xlws.FILTER($I$4:$AT$335,$K$4:$K$335=AW313),36)))))</f>
        <v>0</v>
      </c>
      <c r="BO313" s="158" t="str">
        <f>IF(ISBLANK(L313),"0",IF(S313&lt;2,"0",(U313*(R313-AG313)/الفرضيات!$H$2*(1+AR313))))</f>
        <v>0</v>
      </c>
      <c r="BP313" s="158" t="str">
        <f t="shared" si="74"/>
        <v>0</v>
      </c>
      <c r="BQ313" s="158" t="str">
        <f t="shared" si="75"/>
        <v>0</v>
      </c>
      <c r="BR313" s="158" t="str">
        <f t="shared" si="76"/>
        <v>0</v>
      </c>
      <c r="BS313" s="158" t="str">
        <f t="shared" si="77"/>
        <v>0</v>
      </c>
      <c r="BT313" s="158" t="str">
        <f t="shared" si="78"/>
        <v>0</v>
      </c>
      <c r="BU313" s="158" t="str" cm="1">
        <f t="array" ref="BU313">IF(ISBLANK(AW313),"0",IF($AZ313&lt;2,"0",_xlfn.CEILING.MATH(AX313/الفرضيات!$H$3*(1+MAX(_xlfn.CHOOSECOLS(_xlfn._xlws.FILTER($I$4:$AT$335,$K$4:$K$335=AW313),36))))))</f>
        <v>0</v>
      </c>
      <c r="BV313" s="158" t="str" cm="1">
        <f t="array" ref="BV313">IF(ISBLANK(AW313),"0",IF($AZ313&lt;2,"0",_xlfn.CEILING.MATH(AY313/الفرضيات!$H$4*(1+MAX(_xlfn.CHOOSECOLS(_xlfn._xlws.FILTER($I$4:$AT$335,$K$4:$K$335=AW313),36))))))</f>
        <v>0</v>
      </c>
      <c r="BW313" s="158" t="str">
        <f>IF(ISBLANK(L313),"0",IF(S313&lt;3,"0",(V313*(R313-AG313)/الفرضيات!$H$2*(1+AR313))))</f>
        <v>0</v>
      </c>
      <c r="BX313" s="158" t="str">
        <f t="shared" si="79"/>
        <v>0</v>
      </c>
      <c r="BY313" s="158" t="str">
        <f t="shared" si="80"/>
        <v>0</v>
      </c>
      <c r="BZ313" s="158" t="str">
        <f t="shared" si="81"/>
        <v>0</v>
      </c>
      <c r="CA313" s="158" t="str">
        <f t="shared" si="82"/>
        <v>0</v>
      </c>
      <c r="CB313" s="158" t="str">
        <f t="shared" si="83"/>
        <v>0</v>
      </c>
      <c r="CC313" s="158" t="str" cm="1">
        <f t="array" ref="CC313">IF(ISBLANK(AW313),"0",IF($AZ313&lt;3,"0",_xlfn.CEILING.MATH(AX313/الفرضيات!$H$3*(1+MAX(_xlfn.CHOOSECOLS(_xlfn._xlws.FILTER($I$4:$AT$335,$K$4:$K$335=AW313),36))))))</f>
        <v>0</v>
      </c>
      <c r="CD313" s="158" t="str" cm="1">
        <f t="array" ref="CD313">IF(ISBLANK(AW313),"0",IF($AZ313&lt;3,"0",_xlfn.CEILING.MATH(AY313/الفرضيات!$H$4*(1+MAX(_xlfn.CHOOSECOLS(_xlfn._xlws.FILTER($I$4:$AT$335,$K$4:$K$335=AW313),36))))))</f>
        <v>0</v>
      </c>
      <c r="CE313" s="158">
        <f>IFERROR(MAX(0,((BG313+BO313+BW313)*(1+AS313+AR313)+(BH313+BI313+BJ313+BL313+BP313+BQ313+BR313+BT313+BX313+BY313+BZ313+CB313)*(1+AS313))*(1+ VLOOKUP(AQ313,الفرضيات!$N$1:$O$11,2,0))-AH313),0)</f>
        <v>0</v>
      </c>
      <c r="CF313" s="158">
        <f t="shared" si="84"/>
        <v>0</v>
      </c>
      <c r="CG313" s="158" cm="1">
        <f t="array" ref="CG313">IFERROR(MAX(0,MAX(BM313,BU313,CC313)*(1+VLOOKUP(MAX(_xlfn.CHOOSECOLS(_xlfn._xlws.FILTER($I$4:$AT$335,$K$4:$K$335=AW313),35)),الفرضيات!$N$2:$O$11,2,0))-BA313),0)</f>
        <v>0</v>
      </c>
      <c r="CH313" s="158" cm="1">
        <f t="array" ref="CH313">IFERROR(MAX(0,MAX(BN313,BV313,CD313)*(1+VLOOKUP(MAX(_xlfn.CHOOSECOLS(_xlfn._xlws.FILTER($I$4:$AT$335,$K$4:$K$335=AW313),35)),الفرضيات!$N$2:$O$11,2,0))-BB313),0)</f>
        <v>0</v>
      </c>
    </row>
    <row r="314" spans="9:86" ht="24.75" thickBot="1" x14ac:dyDescent="0.3">
      <c r="I314" s="10"/>
      <c r="J314" s="10"/>
      <c r="K314" s="10"/>
      <c r="L314" s="10"/>
      <c r="M314" s="10"/>
      <c r="N314" s="10"/>
      <c r="O314" s="10"/>
      <c r="P314" s="10"/>
      <c r="Q314" s="10"/>
      <c r="R314" s="10"/>
      <c r="S314" s="10"/>
      <c r="T314" s="114"/>
      <c r="U314" s="114"/>
      <c r="V314" s="114"/>
      <c r="W314" s="10"/>
      <c r="X314" s="10"/>
      <c r="Y314" s="10"/>
      <c r="Z314" s="10"/>
      <c r="AA314" s="10"/>
      <c r="AB314" s="10"/>
      <c r="AC314" s="10"/>
      <c r="AD314" s="10"/>
      <c r="AE314" s="10"/>
      <c r="AF314" s="10"/>
      <c r="AG314" s="10"/>
      <c r="AH314" s="10"/>
      <c r="AI314" s="10"/>
      <c r="AJ314" s="10"/>
      <c r="AK314" s="10"/>
      <c r="AL314" s="10"/>
      <c r="AM314" s="10"/>
      <c r="AN314" s="10"/>
      <c r="AO314" s="10"/>
      <c r="AP314" s="10"/>
      <c r="AQ314" s="111" t="str">
        <f t="shared" si="68"/>
        <v/>
      </c>
      <c r="AR314" s="114" t="str">
        <f>IF(AQ314="","",(LOOKUP(SUM(N314:O314),الفرضيات!$R$2:$R$9, الفرضيات!$S$2:$S$9)))</f>
        <v/>
      </c>
      <c r="AS314" s="114" t="str">
        <f>IF(ISBLANK(L314),"",الفرضيات!$L$2)</f>
        <v/>
      </c>
      <c r="AT314" s="10"/>
      <c r="AU314" s="142"/>
      <c r="AV314" s="10"/>
      <c r="AW314" s="10"/>
      <c r="AX314" s="10"/>
      <c r="AY314" s="10"/>
      <c r="AZ314" s="10"/>
      <c r="BA314" s="10"/>
      <c r="BB314" s="10"/>
      <c r="BC314" s="10"/>
      <c r="BD314" s="10"/>
      <c r="BE314" s="10"/>
      <c r="BF314" s="144"/>
      <c r="BG314" s="158" t="str">
        <f>IF(ISBLANK(L314),"0",T314*(R314-AG314)/الفرضيات!$H$2*(1+AR314))</f>
        <v>0</v>
      </c>
      <c r="BH314" s="158" t="str">
        <f t="shared" si="69"/>
        <v>0</v>
      </c>
      <c r="BI314" s="158" t="str">
        <f t="shared" si="70"/>
        <v>0</v>
      </c>
      <c r="BJ314" s="158" t="str">
        <f t="shared" si="71"/>
        <v>0</v>
      </c>
      <c r="BK314" s="158" t="str">
        <f t="shared" si="72"/>
        <v>0</v>
      </c>
      <c r="BL314" s="158" t="str">
        <f t="shared" si="73"/>
        <v>0</v>
      </c>
      <c r="BM314" s="158" t="str" cm="1">
        <f t="array" ref="BM314">IF(ISBLANK(AW314),"0",_xlfn.CEILING.MATH(AX314/الفرضيات!$H$3*(1+MAX(_xlfn.CHOOSECOLS(_xlfn._xlws.FILTER($I$4:$AT$335,$K$4:$K$335=AW314),36)))))</f>
        <v>0</v>
      </c>
      <c r="BN314" s="158" t="str" cm="1">
        <f t="array" ref="BN314">IF(ISBLANK(AW314),"0",_xlfn.CEILING.MATH(AY314/الفرضيات!$H$4*(1+MAX(_xlfn.CHOOSECOLS(_xlfn._xlws.FILTER($I$4:$AT$335,$K$4:$K$335=AW314),36)))))</f>
        <v>0</v>
      </c>
      <c r="BO314" s="158" t="str">
        <f>IF(ISBLANK(L314),"0",IF(S314&lt;2,"0",(U314*(R314-AG314)/الفرضيات!$H$2*(1+AR314))))</f>
        <v>0</v>
      </c>
      <c r="BP314" s="158" t="str">
        <f t="shared" si="74"/>
        <v>0</v>
      </c>
      <c r="BQ314" s="158" t="str">
        <f t="shared" si="75"/>
        <v>0</v>
      </c>
      <c r="BR314" s="158" t="str">
        <f t="shared" si="76"/>
        <v>0</v>
      </c>
      <c r="BS314" s="158" t="str">
        <f t="shared" si="77"/>
        <v>0</v>
      </c>
      <c r="BT314" s="158" t="str">
        <f t="shared" si="78"/>
        <v>0</v>
      </c>
      <c r="BU314" s="158" t="str" cm="1">
        <f t="array" ref="BU314">IF(ISBLANK(AW314),"0",IF($AZ314&lt;2,"0",_xlfn.CEILING.MATH(AX314/الفرضيات!$H$3*(1+MAX(_xlfn.CHOOSECOLS(_xlfn._xlws.FILTER($I$4:$AT$335,$K$4:$K$335=AW314),36))))))</f>
        <v>0</v>
      </c>
      <c r="BV314" s="158" t="str" cm="1">
        <f t="array" ref="BV314">IF(ISBLANK(AW314),"0",IF($AZ314&lt;2,"0",_xlfn.CEILING.MATH(AY314/الفرضيات!$H$4*(1+MAX(_xlfn.CHOOSECOLS(_xlfn._xlws.FILTER($I$4:$AT$335,$K$4:$K$335=AW314),36))))))</f>
        <v>0</v>
      </c>
      <c r="BW314" s="158" t="str">
        <f>IF(ISBLANK(L314),"0",IF(S314&lt;3,"0",(V314*(R314-AG314)/الفرضيات!$H$2*(1+AR314))))</f>
        <v>0</v>
      </c>
      <c r="BX314" s="158" t="str">
        <f t="shared" si="79"/>
        <v>0</v>
      </c>
      <c r="BY314" s="158" t="str">
        <f t="shared" si="80"/>
        <v>0</v>
      </c>
      <c r="BZ314" s="158" t="str">
        <f t="shared" si="81"/>
        <v>0</v>
      </c>
      <c r="CA314" s="158" t="str">
        <f t="shared" si="82"/>
        <v>0</v>
      </c>
      <c r="CB314" s="158" t="str">
        <f t="shared" si="83"/>
        <v>0</v>
      </c>
      <c r="CC314" s="158" t="str" cm="1">
        <f t="array" ref="CC314">IF(ISBLANK(AW314),"0",IF($AZ314&lt;3,"0",_xlfn.CEILING.MATH(AX314/الفرضيات!$H$3*(1+MAX(_xlfn.CHOOSECOLS(_xlfn._xlws.FILTER($I$4:$AT$335,$K$4:$K$335=AW314),36))))))</f>
        <v>0</v>
      </c>
      <c r="CD314" s="158" t="str" cm="1">
        <f t="array" ref="CD314">IF(ISBLANK(AW314),"0",IF($AZ314&lt;3,"0",_xlfn.CEILING.MATH(AY314/الفرضيات!$H$4*(1+MAX(_xlfn.CHOOSECOLS(_xlfn._xlws.FILTER($I$4:$AT$335,$K$4:$K$335=AW314),36))))))</f>
        <v>0</v>
      </c>
      <c r="CE314" s="158">
        <f>IFERROR(MAX(0,((BG314+BO314+BW314)*(1+AS314+AR314)+(BH314+BI314+BJ314+BL314+BP314+BQ314+BR314+BT314+BX314+BY314+BZ314+CB314)*(1+AS314))*(1+ VLOOKUP(AQ314,الفرضيات!$N$1:$O$11,2,0))-AH314),0)</f>
        <v>0</v>
      </c>
      <c r="CF314" s="158">
        <f t="shared" si="84"/>
        <v>0</v>
      </c>
      <c r="CG314" s="158" cm="1">
        <f t="array" ref="CG314">IFERROR(MAX(0,MAX(BM314,BU314,CC314)*(1+VLOOKUP(MAX(_xlfn.CHOOSECOLS(_xlfn._xlws.FILTER($I$4:$AT$335,$K$4:$K$335=AW314),35)),الفرضيات!$N$2:$O$11,2,0))-BA314),0)</f>
        <v>0</v>
      </c>
      <c r="CH314" s="158" cm="1">
        <f t="array" ref="CH314">IFERROR(MAX(0,MAX(BN314,BV314,CD314)*(1+VLOOKUP(MAX(_xlfn.CHOOSECOLS(_xlfn._xlws.FILTER($I$4:$AT$335,$K$4:$K$335=AW314),35)),الفرضيات!$N$2:$O$11,2,0))-BB314),0)</f>
        <v>0</v>
      </c>
    </row>
    <row r="315" spans="9:86" ht="24.75" thickBot="1" x14ac:dyDescent="0.3">
      <c r="I315" s="10"/>
      <c r="J315" s="10"/>
      <c r="K315" s="10"/>
      <c r="L315" s="10"/>
      <c r="M315" s="10"/>
      <c r="N315" s="10"/>
      <c r="O315" s="10"/>
      <c r="P315" s="10"/>
      <c r="Q315" s="10"/>
      <c r="R315" s="10"/>
      <c r="S315" s="10"/>
      <c r="T315" s="114"/>
      <c r="U315" s="114"/>
      <c r="V315" s="114"/>
      <c r="W315" s="10"/>
      <c r="X315" s="10"/>
      <c r="Y315" s="10"/>
      <c r="Z315" s="10"/>
      <c r="AA315" s="10"/>
      <c r="AB315" s="10"/>
      <c r="AC315" s="10"/>
      <c r="AD315" s="10"/>
      <c r="AE315" s="10"/>
      <c r="AF315" s="10"/>
      <c r="AG315" s="10"/>
      <c r="AH315" s="10"/>
      <c r="AI315" s="10"/>
      <c r="AJ315" s="10"/>
      <c r="AK315" s="10"/>
      <c r="AL315" s="10"/>
      <c r="AM315" s="10"/>
      <c r="AN315" s="10"/>
      <c r="AO315" s="10"/>
      <c r="AP315" s="10"/>
      <c r="AQ315" s="111" t="str">
        <f t="shared" si="68"/>
        <v/>
      </c>
      <c r="AR315" s="114" t="str">
        <f>IF(AQ315="","",(LOOKUP(SUM(N315:O315),الفرضيات!$R$2:$R$9, الفرضيات!$S$2:$S$9)))</f>
        <v/>
      </c>
      <c r="AS315" s="114" t="str">
        <f>IF(ISBLANK(L315),"",الفرضيات!$L$2)</f>
        <v/>
      </c>
      <c r="AT315" s="10"/>
      <c r="AU315" s="142"/>
      <c r="AV315" s="10"/>
      <c r="AW315" s="10"/>
      <c r="AX315" s="10"/>
      <c r="AY315" s="10"/>
      <c r="AZ315" s="10"/>
      <c r="BA315" s="10"/>
      <c r="BB315" s="10"/>
      <c r="BC315" s="10"/>
      <c r="BD315" s="10"/>
      <c r="BE315" s="10"/>
      <c r="BF315" s="144"/>
      <c r="BG315" s="158" t="str">
        <f>IF(ISBLANK(L315),"0",T315*(R315-AG315)/الفرضيات!$H$2*(1+AR315))</f>
        <v>0</v>
      </c>
      <c r="BH315" s="158" t="str">
        <f t="shared" si="69"/>
        <v>0</v>
      </c>
      <c r="BI315" s="158" t="str">
        <f t="shared" si="70"/>
        <v>0</v>
      </c>
      <c r="BJ315" s="158" t="str">
        <f t="shared" si="71"/>
        <v>0</v>
      </c>
      <c r="BK315" s="158" t="str">
        <f t="shared" si="72"/>
        <v>0</v>
      </c>
      <c r="BL315" s="158" t="str">
        <f t="shared" si="73"/>
        <v>0</v>
      </c>
      <c r="BM315" s="158" t="str" cm="1">
        <f t="array" ref="BM315">IF(ISBLANK(AW315),"0",_xlfn.CEILING.MATH(AX315/الفرضيات!$H$3*(1+MAX(_xlfn.CHOOSECOLS(_xlfn._xlws.FILTER($I$4:$AT$335,$K$4:$K$335=AW315),36)))))</f>
        <v>0</v>
      </c>
      <c r="BN315" s="158" t="str" cm="1">
        <f t="array" ref="BN315">IF(ISBLANK(AW315),"0",_xlfn.CEILING.MATH(AY315/الفرضيات!$H$4*(1+MAX(_xlfn.CHOOSECOLS(_xlfn._xlws.FILTER($I$4:$AT$335,$K$4:$K$335=AW315),36)))))</f>
        <v>0</v>
      </c>
      <c r="BO315" s="158" t="str">
        <f>IF(ISBLANK(L315),"0",IF(S315&lt;2,"0",(U315*(R315-AG315)/الفرضيات!$H$2*(1+AR315))))</f>
        <v>0</v>
      </c>
      <c r="BP315" s="158" t="str">
        <f t="shared" si="74"/>
        <v>0</v>
      </c>
      <c r="BQ315" s="158" t="str">
        <f t="shared" si="75"/>
        <v>0</v>
      </c>
      <c r="BR315" s="158" t="str">
        <f t="shared" si="76"/>
        <v>0</v>
      </c>
      <c r="BS315" s="158" t="str">
        <f t="shared" si="77"/>
        <v>0</v>
      </c>
      <c r="BT315" s="158" t="str">
        <f t="shared" si="78"/>
        <v>0</v>
      </c>
      <c r="BU315" s="158" t="str" cm="1">
        <f t="array" ref="BU315">IF(ISBLANK(AW315),"0",IF($AZ315&lt;2,"0",_xlfn.CEILING.MATH(AX315/الفرضيات!$H$3*(1+MAX(_xlfn.CHOOSECOLS(_xlfn._xlws.FILTER($I$4:$AT$335,$K$4:$K$335=AW315),36))))))</f>
        <v>0</v>
      </c>
      <c r="BV315" s="158" t="str" cm="1">
        <f t="array" ref="BV315">IF(ISBLANK(AW315),"0",IF($AZ315&lt;2,"0",_xlfn.CEILING.MATH(AY315/الفرضيات!$H$4*(1+MAX(_xlfn.CHOOSECOLS(_xlfn._xlws.FILTER($I$4:$AT$335,$K$4:$K$335=AW315),36))))))</f>
        <v>0</v>
      </c>
      <c r="BW315" s="158" t="str">
        <f>IF(ISBLANK(L315),"0",IF(S315&lt;3,"0",(V315*(R315-AG315)/الفرضيات!$H$2*(1+AR315))))</f>
        <v>0</v>
      </c>
      <c r="BX315" s="158" t="str">
        <f t="shared" si="79"/>
        <v>0</v>
      </c>
      <c r="BY315" s="158" t="str">
        <f t="shared" si="80"/>
        <v>0</v>
      </c>
      <c r="BZ315" s="158" t="str">
        <f t="shared" si="81"/>
        <v>0</v>
      </c>
      <c r="CA315" s="158" t="str">
        <f t="shared" si="82"/>
        <v>0</v>
      </c>
      <c r="CB315" s="158" t="str">
        <f t="shared" si="83"/>
        <v>0</v>
      </c>
      <c r="CC315" s="158" t="str" cm="1">
        <f t="array" ref="CC315">IF(ISBLANK(AW315),"0",IF($AZ315&lt;3,"0",_xlfn.CEILING.MATH(AX315/الفرضيات!$H$3*(1+MAX(_xlfn.CHOOSECOLS(_xlfn._xlws.FILTER($I$4:$AT$335,$K$4:$K$335=AW315),36))))))</f>
        <v>0</v>
      </c>
      <c r="CD315" s="158" t="str" cm="1">
        <f t="array" ref="CD315">IF(ISBLANK(AW315),"0",IF($AZ315&lt;3,"0",_xlfn.CEILING.MATH(AY315/الفرضيات!$H$4*(1+MAX(_xlfn.CHOOSECOLS(_xlfn._xlws.FILTER($I$4:$AT$335,$K$4:$K$335=AW315),36))))))</f>
        <v>0</v>
      </c>
      <c r="CE315" s="158">
        <f>IFERROR(MAX(0,((BG315+BO315+BW315)*(1+AS315+AR315)+(BH315+BI315+BJ315+BL315+BP315+BQ315+BR315+BT315+BX315+BY315+BZ315+CB315)*(1+AS315))*(1+ VLOOKUP(AQ315,الفرضيات!$N$1:$O$11,2,0))-AH315),0)</f>
        <v>0</v>
      </c>
      <c r="CF315" s="158">
        <f t="shared" si="84"/>
        <v>0</v>
      </c>
      <c r="CG315" s="158" cm="1">
        <f t="array" ref="CG315">IFERROR(MAX(0,MAX(BM315,BU315,CC315)*(1+VLOOKUP(MAX(_xlfn.CHOOSECOLS(_xlfn._xlws.FILTER($I$4:$AT$335,$K$4:$K$335=AW315),35)),الفرضيات!$N$2:$O$11,2,0))-BA315),0)</f>
        <v>0</v>
      </c>
      <c r="CH315" s="158" cm="1">
        <f t="array" ref="CH315">IFERROR(MAX(0,MAX(BN315,BV315,CD315)*(1+VLOOKUP(MAX(_xlfn.CHOOSECOLS(_xlfn._xlws.FILTER($I$4:$AT$335,$K$4:$K$335=AW315),35)),الفرضيات!$N$2:$O$11,2,0))-BB315),0)</f>
        <v>0</v>
      </c>
    </row>
    <row r="316" spans="9:86" ht="24.75" thickBot="1" x14ac:dyDescent="0.3">
      <c r="I316" s="10"/>
      <c r="J316" s="10"/>
      <c r="K316" s="10"/>
      <c r="L316" s="10"/>
      <c r="M316" s="10"/>
      <c r="N316" s="10"/>
      <c r="O316" s="10"/>
      <c r="P316" s="10"/>
      <c r="Q316" s="10"/>
      <c r="R316" s="10"/>
      <c r="S316" s="10"/>
      <c r="T316" s="114"/>
      <c r="U316" s="114"/>
      <c r="V316" s="114"/>
      <c r="W316" s="10"/>
      <c r="X316" s="10"/>
      <c r="Y316" s="10"/>
      <c r="Z316" s="10"/>
      <c r="AA316" s="10"/>
      <c r="AB316" s="10"/>
      <c r="AC316" s="10"/>
      <c r="AD316" s="10"/>
      <c r="AE316" s="10"/>
      <c r="AF316" s="10"/>
      <c r="AG316" s="10"/>
      <c r="AH316" s="10"/>
      <c r="AI316" s="10"/>
      <c r="AJ316" s="10"/>
      <c r="AK316" s="10"/>
      <c r="AL316" s="10"/>
      <c r="AM316" s="10"/>
      <c r="AN316" s="10"/>
      <c r="AO316" s="10"/>
      <c r="AP316" s="10"/>
      <c r="AQ316" s="111" t="str">
        <f t="shared" si="68"/>
        <v/>
      </c>
      <c r="AR316" s="114" t="str">
        <f>IF(AQ316="","",(LOOKUP(SUM(N316:O316),الفرضيات!$R$2:$R$9, الفرضيات!$S$2:$S$9)))</f>
        <v/>
      </c>
      <c r="AS316" s="114" t="str">
        <f>IF(ISBLANK(L316),"",الفرضيات!$L$2)</f>
        <v/>
      </c>
      <c r="AT316" s="10"/>
      <c r="AU316" s="142"/>
      <c r="AV316" s="10"/>
      <c r="AW316" s="10"/>
      <c r="AX316" s="10"/>
      <c r="AY316" s="10"/>
      <c r="AZ316" s="10"/>
      <c r="BA316" s="10"/>
      <c r="BB316" s="10"/>
      <c r="BC316" s="10"/>
      <c r="BD316" s="10"/>
      <c r="BE316" s="10"/>
      <c r="BF316" s="144"/>
      <c r="BG316" s="158" t="str">
        <f>IF(ISBLANK(L316),"0",T316*(R316-AG316)/الفرضيات!$H$2*(1+AR316))</f>
        <v>0</v>
      </c>
      <c r="BH316" s="158" t="str">
        <f t="shared" si="69"/>
        <v>0</v>
      </c>
      <c r="BI316" s="158" t="str">
        <f t="shared" si="70"/>
        <v>0</v>
      </c>
      <c r="BJ316" s="158" t="str">
        <f t="shared" si="71"/>
        <v>0</v>
      </c>
      <c r="BK316" s="158" t="str">
        <f t="shared" si="72"/>
        <v>0</v>
      </c>
      <c r="BL316" s="158" t="str">
        <f t="shared" si="73"/>
        <v>0</v>
      </c>
      <c r="BM316" s="158" t="str" cm="1">
        <f t="array" ref="BM316">IF(ISBLANK(AW316),"0",_xlfn.CEILING.MATH(AX316/الفرضيات!$H$3*(1+MAX(_xlfn.CHOOSECOLS(_xlfn._xlws.FILTER($I$4:$AT$335,$K$4:$K$335=AW316),36)))))</f>
        <v>0</v>
      </c>
      <c r="BN316" s="158" t="str" cm="1">
        <f t="array" ref="BN316">IF(ISBLANK(AW316),"0",_xlfn.CEILING.MATH(AY316/الفرضيات!$H$4*(1+MAX(_xlfn.CHOOSECOLS(_xlfn._xlws.FILTER($I$4:$AT$335,$K$4:$K$335=AW316),36)))))</f>
        <v>0</v>
      </c>
      <c r="BO316" s="158" t="str">
        <f>IF(ISBLANK(L316),"0",IF(S316&lt;2,"0",(U316*(R316-AG316)/الفرضيات!$H$2*(1+AR316))))</f>
        <v>0</v>
      </c>
      <c r="BP316" s="158" t="str">
        <f t="shared" si="74"/>
        <v>0</v>
      </c>
      <c r="BQ316" s="158" t="str">
        <f t="shared" si="75"/>
        <v>0</v>
      </c>
      <c r="BR316" s="158" t="str">
        <f t="shared" si="76"/>
        <v>0</v>
      </c>
      <c r="BS316" s="158" t="str">
        <f t="shared" si="77"/>
        <v>0</v>
      </c>
      <c r="BT316" s="158" t="str">
        <f t="shared" si="78"/>
        <v>0</v>
      </c>
      <c r="BU316" s="158" t="str" cm="1">
        <f t="array" ref="BU316">IF(ISBLANK(AW316),"0",IF($AZ316&lt;2,"0",_xlfn.CEILING.MATH(AX316/الفرضيات!$H$3*(1+MAX(_xlfn.CHOOSECOLS(_xlfn._xlws.FILTER($I$4:$AT$335,$K$4:$K$335=AW316),36))))))</f>
        <v>0</v>
      </c>
      <c r="BV316" s="158" t="str" cm="1">
        <f t="array" ref="BV316">IF(ISBLANK(AW316),"0",IF($AZ316&lt;2,"0",_xlfn.CEILING.MATH(AY316/الفرضيات!$H$4*(1+MAX(_xlfn.CHOOSECOLS(_xlfn._xlws.FILTER($I$4:$AT$335,$K$4:$K$335=AW316),36))))))</f>
        <v>0</v>
      </c>
      <c r="BW316" s="158" t="str">
        <f>IF(ISBLANK(L316),"0",IF(S316&lt;3,"0",(V316*(R316-AG316)/الفرضيات!$H$2*(1+AR316))))</f>
        <v>0</v>
      </c>
      <c r="BX316" s="158" t="str">
        <f t="shared" si="79"/>
        <v>0</v>
      </c>
      <c r="BY316" s="158" t="str">
        <f t="shared" si="80"/>
        <v>0</v>
      </c>
      <c r="BZ316" s="158" t="str">
        <f t="shared" si="81"/>
        <v>0</v>
      </c>
      <c r="CA316" s="158" t="str">
        <f t="shared" si="82"/>
        <v>0</v>
      </c>
      <c r="CB316" s="158" t="str">
        <f t="shared" si="83"/>
        <v>0</v>
      </c>
      <c r="CC316" s="158" t="str" cm="1">
        <f t="array" ref="CC316">IF(ISBLANK(AW316),"0",IF($AZ316&lt;3,"0",_xlfn.CEILING.MATH(AX316/الفرضيات!$H$3*(1+MAX(_xlfn.CHOOSECOLS(_xlfn._xlws.FILTER($I$4:$AT$335,$K$4:$K$335=AW316),36))))))</f>
        <v>0</v>
      </c>
      <c r="CD316" s="158" t="str" cm="1">
        <f t="array" ref="CD316">IF(ISBLANK(AW316),"0",IF($AZ316&lt;3,"0",_xlfn.CEILING.MATH(AY316/الفرضيات!$H$4*(1+MAX(_xlfn.CHOOSECOLS(_xlfn._xlws.FILTER($I$4:$AT$335,$K$4:$K$335=AW316),36))))))</f>
        <v>0</v>
      </c>
      <c r="CE316" s="158">
        <f>IFERROR(MAX(0,((BG316+BO316+BW316)*(1+AS316+AR316)+(BH316+BI316+BJ316+BL316+BP316+BQ316+BR316+BT316+BX316+BY316+BZ316+CB316)*(1+AS316))*(1+ VLOOKUP(AQ316,الفرضيات!$N$1:$O$11,2,0))-AH316),0)</f>
        <v>0</v>
      </c>
      <c r="CF316" s="158">
        <f t="shared" si="84"/>
        <v>0</v>
      </c>
      <c r="CG316" s="158" cm="1">
        <f t="array" ref="CG316">IFERROR(MAX(0,MAX(BM316,BU316,CC316)*(1+VLOOKUP(MAX(_xlfn.CHOOSECOLS(_xlfn._xlws.FILTER($I$4:$AT$335,$K$4:$K$335=AW316),35)),الفرضيات!$N$2:$O$11,2,0))-BA316),0)</f>
        <v>0</v>
      </c>
      <c r="CH316" s="158" cm="1">
        <f t="array" ref="CH316">IFERROR(MAX(0,MAX(BN316,BV316,CD316)*(1+VLOOKUP(MAX(_xlfn.CHOOSECOLS(_xlfn._xlws.FILTER($I$4:$AT$335,$K$4:$K$335=AW316),35)),الفرضيات!$N$2:$O$11,2,0))-BB316),0)</f>
        <v>0</v>
      </c>
    </row>
    <row r="317" spans="9:86" ht="24.75" thickBot="1" x14ac:dyDescent="0.3">
      <c r="I317" s="10"/>
      <c r="J317" s="10"/>
      <c r="K317" s="10"/>
      <c r="L317" s="10"/>
      <c r="M317" s="10"/>
      <c r="N317" s="10"/>
      <c r="O317" s="10"/>
      <c r="P317" s="10"/>
      <c r="Q317" s="10"/>
      <c r="R317" s="10"/>
      <c r="S317" s="10"/>
      <c r="T317" s="114"/>
      <c r="U317" s="114"/>
      <c r="V317" s="114"/>
      <c r="W317" s="10"/>
      <c r="X317" s="10"/>
      <c r="Y317" s="10"/>
      <c r="Z317" s="10"/>
      <c r="AA317" s="10"/>
      <c r="AB317" s="10"/>
      <c r="AC317" s="10"/>
      <c r="AD317" s="10"/>
      <c r="AE317" s="10"/>
      <c r="AF317" s="10"/>
      <c r="AG317" s="10"/>
      <c r="AH317" s="10"/>
      <c r="AI317" s="10"/>
      <c r="AJ317" s="10"/>
      <c r="AK317" s="10"/>
      <c r="AL317" s="10"/>
      <c r="AM317" s="10"/>
      <c r="AN317" s="10"/>
      <c r="AO317" s="10"/>
      <c r="AP317" s="10"/>
      <c r="AQ317" s="111" t="str">
        <f t="shared" si="68"/>
        <v/>
      </c>
      <c r="AR317" s="114" t="str">
        <f>IF(AQ317="","",(LOOKUP(SUM(N317:O317),الفرضيات!$R$2:$R$9, الفرضيات!$S$2:$S$9)))</f>
        <v/>
      </c>
      <c r="AS317" s="114" t="str">
        <f>IF(ISBLANK(L317),"",الفرضيات!$L$2)</f>
        <v/>
      </c>
      <c r="AT317" s="10"/>
      <c r="AU317" s="142"/>
      <c r="AV317" s="10"/>
      <c r="AW317" s="10"/>
      <c r="AX317" s="10"/>
      <c r="AY317" s="10"/>
      <c r="AZ317" s="10"/>
      <c r="BA317" s="10"/>
      <c r="BB317" s="10"/>
      <c r="BC317" s="10"/>
      <c r="BD317" s="10"/>
      <c r="BE317" s="10"/>
      <c r="BF317" s="144"/>
      <c r="BG317" s="158" t="str">
        <f>IF(ISBLANK(L317),"0",T317*(R317-AG317)/الفرضيات!$H$2*(1+AR317))</f>
        <v>0</v>
      </c>
      <c r="BH317" s="158" t="str">
        <f t="shared" si="69"/>
        <v>0</v>
      </c>
      <c r="BI317" s="158" t="str">
        <f t="shared" si="70"/>
        <v>0</v>
      </c>
      <c r="BJ317" s="158" t="str">
        <f t="shared" si="71"/>
        <v>0</v>
      </c>
      <c r="BK317" s="158" t="str">
        <f t="shared" si="72"/>
        <v>0</v>
      </c>
      <c r="BL317" s="158" t="str">
        <f t="shared" si="73"/>
        <v>0</v>
      </c>
      <c r="BM317" s="158" t="str" cm="1">
        <f t="array" ref="BM317">IF(ISBLANK(AW317),"0",_xlfn.CEILING.MATH(AX317/الفرضيات!$H$3*(1+MAX(_xlfn.CHOOSECOLS(_xlfn._xlws.FILTER($I$4:$AT$335,$K$4:$K$335=AW317),36)))))</f>
        <v>0</v>
      </c>
      <c r="BN317" s="158" t="str" cm="1">
        <f t="array" ref="BN317">IF(ISBLANK(AW317),"0",_xlfn.CEILING.MATH(AY317/الفرضيات!$H$4*(1+MAX(_xlfn.CHOOSECOLS(_xlfn._xlws.FILTER($I$4:$AT$335,$K$4:$K$335=AW317),36)))))</f>
        <v>0</v>
      </c>
      <c r="BO317" s="158" t="str">
        <f>IF(ISBLANK(L317),"0",IF(S317&lt;2,"0",(U317*(R317-AG317)/الفرضيات!$H$2*(1+AR317))))</f>
        <v>0</v>
      </c>
      <c r="BP317" s="158" t="str">
        <f t="shared" si="74"/>
        <v>0</v>
      </c>
      <c r="BQ317" s="158" t="str">
        <f t="shared" si="75"/>
        <v>0</v>
      </c>
      <c r="BR317" s="158" t="str">
        <f t="shared" si="76"/>
        <v>0</v>
      </c>
      <c r="BS317" s="158" t="str">
        <f t="shared" si="77"/>
        <v>0</v>
      </c>
      <c r="BT317" s="158" t="str">
        <f t="shared" si="78"/>
        <v>0</v>
      </c>
      <c r="BU317" s="158" t="str" cm="1">
        <f t="array" ref="BU317">IF(ISBLANK(AW317),"0",IF($AZ317&lt;2,"0",_xlfn.CEILING.MATH(AX317/الفرضيات!$H$3*(1+MAX(_xlfn.CHOOSECOLS(_xlfn._xlws.FILTER($I$4:$AT$335,$K$4:$K$335=AW317),36))))))</f>
        <v>0</v>
      </c>
      <c r="BV317" s="158" t="str" cm="1">
        <f t="array" ref="BV317">IF(ISBLANK(AW317),"0",IF($AZ317&lt;2,"0",_xlfn.CEILING.MATH(AY317/الفرضيات!$H$4*(1+MAX(_xlfn.CHOOSECOLS(_xlfn._xlws.FILTER($I$4:$AT$335,$K$4:$K$335=AW317),36))))))</f>
        <v>0</v>
      </c>
      <c r="BW317" s="158" t="str">
        <f>IF(ISBLANK(L317),"0",IF(S317&lt;3,"0",(V317*(R317-AG317)/الفرضيات!$H$2*(1+AR317))))</f>
        <v>0</v>
      </c>
      <c r="BX317" s="158" t="str">
        <f t="shared" si="79"/>
        <v>0</v>
      </c>
      <c r="BY317" s="158" t="str">
        <f t="shared" si="80"/>
        <v>0</v>
      </c>
      <c r="BZ317" s="158" t="str">
        <f t="shared" si="81"/>
        <v>0</v>
      </c>
      <c r="CA317" s="158" t="str">
        <f t="shared" si="82"/>
        <v>0</v>
      </c>
      <c r="CB317" s="158" t="str">
        <f t="shared" si="83"/>
        <v>0</v>
      </c>
      <c r="CC317" s="158" t="str" cm="1">
        <f t="array" ref="CC317">IF(ISBLANK(AW317),"0",IF($AZ317&lt;3,"0",_xlfn.CEILING.MATH(AX317/الفرضيات!$H$3*(1+MAX(_xlfn.CHOOSECOLS(_xlfn._xlws.FILTER($I$4:$AT$335,$K$4:$K$335=AW317),36))))))</f>
        <v>0</v>
      </c>
      <c r="CD317" s="158" t="str" cm="1">
        <f t="array" ref="CD317">IF(ISBLANK(AW317),"0",IF($AZ317&lt;3,"0",_xlfn.CEILING.MATH(AY317/الفرضيات!$H$4*(1+MAX(_xlfn.CHOOSECOLS(_xlfn._xlws.FILTER($I$4:$AT$335,$K$4:$K$335=AW317),36))))))</f>
        <v>0</v>
      </c>
      <c r="CE317" s="158">
        <f>IFERROR(MAX(0,((BG317+BO317+BW317)*(1+AS317+AR317)+(BH317+BI317+BJ317+BL317+BP317+BQ317+BR317+BT317+BX317+BY317+BZ317+CB317)*(1+AS317))*(1+ VLOOKUP(AQ317,الفرضيات!$N$1:$O$11,2,0))-AH317),0)</f>
        <v>0</v>
      </c>
      <c r="CF317" s="158">
        <f t="shared" si="84"/>
        <v>0</v>
      </c>
      <c r="CG317" s="158" cm="1">
        <f t="array" ref="CG317">IFERROR(MAX(0,MAX(BM317,BU317,CC317)*(1+VLOOKUP(MAX(_xlfn.CHOOSECOLS(_xlfn._xlws.FILTER($I$4:$AT$335,$K$4:$K$335=AW317),35)),الفرضيات!$N$2:$O$11,2,0))-BA317),0)</f>
        <v>0</v>
      </c>
      <c r="CH317" s="158" cm="1">
        <f t="array" ref="CH317">IFERROR(MAX(0,MAX(BN317,BV317,CD317)*(1+VLOOKUP(MAX(_xlfn.CHOOSECOLS(_xlfn._xlws.FILTER($I$4:$AT$335,$K$4:$K$335=AW317),35)),الفرضيات!$N$2:$O$11,2,0))-BB317),0)</f>
        <v>0</v>
      </c>
    </row>
    <row r="318" spans="9:86" ht="24.75" thickBot="1" x14ac:dyDescent="0.3">
      <c r="I318" s="10"/>
      <c r="J318" s="10"/>
      <c r="K318" s="10"/>
      <c r="L318" s="10"/>
      <c r="M318" s="10"/>
      <c r="N318" s="10"/>
      <c r="O318" s="10"/>
      <c r="P318" s="10"/>
      <c r="Q318" s="10"/>
      <c r="R318" s="10"/>
      <c r="S318" s="10"/>
      <c r="T318" s="114"/>
      <c r="U318" s="114"/>
      <c r="V318" s="114"/>
      <c r="W318" s="10"/>
      <c r="X318" s="10"/>
      <c r="Y318" s="10"/>
      <c r="Z318" s="10"/>
      <c r="AA318" s="10"/>
      <c r="AB318" s="10"/>
      <c r="AC318" s="10"/>
      <c r="AD318" s="10"/>
      <c r="AE318" s="10"/>
      <c r="AF318" s="10"/>
      <c r="AG318" s="10"/>
      <c r="AH318" s="10"/>
      <c r="AI318" s="10"/>
      <c r="AJ318" s="10"/>
      <c r="AK318" s="10"/>
      <c r="AL318" s="10"/>
      <c r="AM318" s="10"/>
      <c r="AN318" s="10"/>
      <c r="AO318" s="10"/>
      <c r="AP318" s="10"/>
      <c r="AQ318" s="111" t="str">
        <f t="shared" si="68"/>
        <v/>
      </c>
      <c r="AR318" s="114" t="str">
        <f>IF(AQ318="","",(LOOKUP(SUM(N318:O318),الفرضيات!$R$2:$R$9, الفرضيات!$S$2:$S$9)))</f>
        <v/>
      </c>
      <c r="AS318" s="114" t="str">
        <f>IF(ISBLANK(L318),"",الفرضيات!$L$2)</f>
        <v/>
      </c>
      <c r="AT318" s="10"/>
      <c r="AU318" s="142"/>
      <c r="AV318" s="10"/>
      <c r="AW318" s="10"/>
      <c r="AX318" s="10"/>
      <c r="AY318" s="10"/>
      <c r="AZ318" s="10"/>
      <c r="BA318" s="10"/>
      <c r="BB318" s="10"/>
      <c r="BC318" s="10"/>
      <c r="BD318" s="10"/>
      <c r="BE318" s="10"/>
      <c r="BF318" s="144"/>
      <c r="BG318" s="158" t="str">
        <f>IF(ISBLANK(L318),"0",T318*(R318-AG318)/الفرضيات!$H$2*(1+AR318))</f>
        <v>0</v>
      </c>
      <c r="BH318" s="158" t="str">
        <f t="shared" si="69"/>
        <v>0</v>
      </c>
      <c r="BI318" s="158" t="str">
        <f t="shared" si="70"/>
        <v>0</v>
      </c>
      <c r="BJ318" s="158" t="str">
        <f t="shared" si="71"/>
        <v>0</v>
      </c>
      <c r="BK318" s="158" t="str">
        <f t="shared" si="72"/>
        <v>0</v>
      </c>
      <c r="BL318" s="158" t="str">
        <f t="shared" si="73"/>
        <v>0</v>
      </c>
      <c r="BM318" s="158" t="str" cm="1">
        <f t="array" ref="BM318">IF(ISBLANK(AW318),"0",_xlfn.CEILING.MATH(AX318/الفرضيات!$H$3*(1+MAX(_xlfn.CHOOSECOLS(_xlfn._xlws.FILTER($I$4:$AT$335,$K$4:$K$335=AW318),36)))))</f>
        <v>0</v>
      </c>
      <c r="BN318" s="158" t="str" cm="1">
        <f t="array" ref="BN318">IF(ISBLANK(AW318),"0",_xlfn.CEILING.MATH(AY318/الفرضيات!$H$4*(1+MAX(_xlfn.CHOOSECOLS(_xlfn._xlws.FILTER($I$4:$AT$335,$K$4:$K$335=AW318),36)))))</f>
        <v>0</v>
      </c>
      <c r="BO318" s="158" t="str">
        <f>IF(ISBLANK(L318),"0",IF(S318&lt;2,"0",(U318*(R318-AG318)/الفرضيات!$H$2*(1+AR318))))</f>
        <v>0</v>
      </c>
      <c r="BP318" s="158" t="str">
        <f t="shared" si="74"/>
        <v>0</v>
      </c>
      <c r="BQ318" s="158" t="str">
        <f t="shared" si="75"/>
        <v>0</v>
      </c>
      <c r="BR318" s="158" t="str">
        <f t="shared" si="76"/>
        <v>0</v>
      </c>
      <c r="BS318" s="158" t="str">
        <f t="shared" si="77"/>
        <v>0</v>
      </c>
      <c r="BT318" s="158" t="str">
        <f t="shared" si="78"/>
        <v>0</v>
      </c>
      <c r="BU318" s="158" t="str" cm="1">
        <f t="array" ref="BU318">IF(ISBLANK(AW318),"0",IF($AZ318&lt;2,"0",_xlfn.CEILING.MATH(AX318/الفرضيات!$H$3*(1+MAX(_xlfn.CHOOSECOLS(_xlfn._xlws.FILTER($I$4:$AT$335,$K$4:$K$335=AW318),36))))))</f>
        <v>0</v>
      </c>
      <c r="BV318" s="158" t="str" cm="1">
        <f t="array" ref="BV318">IF(ISBLANK(AW318),"0",IF($AZ318&lt;2,"0",_xlfn.CEILING.MATH(AY318/الفرضيات!$H$4*(1+MAX(_xlfn.CHOOSECOLS(_xlfn._xlws.FILTER($I$4:$AT$335,$K$4:$K$335=AW318),36))))))</f>
        <v>0</v>
      </c>
      <c r="BW318" s="158" t="str">
        <f>IF(ISBLANK(L318),"0",IF(S318&lt;3,"0",(V318*(R318-AG318)/الفرضيات!$H$2*(1+AR318))))</f>
        <v>0</v>
      </c>
      <c r="BX318" s="158" t="str">
        <f t="shared" si="79"/>
        <v>0</v>
      </c>
      <c r="BY318" s="158" t="str">
        <f t="shared" si="80"/>
        <v>0</v>
      </c>
      <c r="BZ318" s="158" t="str">
        <f t="shared" si="81"/>
        <v>0</v>
      </c>
      <c r="CA318" s="158" t="str">
        <f t="shared" si="82"/>
        <v>0</v>
      </c>
      <c r="CB318" s="158" t="str">
        <f t="shared" si="83"/>
        <v>0</v>
      </c>
      <c r="CC318" s="158" t="str" cm="1">
        <f t="array" ref="CC318">IF(ISBLANK(AW318),"0",IF($AZ318&lt;3,"0",_xlfn.CEILING.MATH(AX318/الفرضيات!$H$3*(1+MAX(_xlfn.CHOOSECOLS(_xlfn._xlws.FILTER($I$4:$AT$335,$K$4:$K$335=AW318),36))))))</f>
        <v>0</v>
      </c>
      <c r="CD318" s="158" t="str" cm="1">
        <f t="array" ref="CD318">IF(ISBLANK(AW318),"0",IF($AZ318&lt;3,"0",_xlfn.CEILING.MATH(AY318/الفرضيات!$H$4*(1+MAX(_xlfn.CHOOSECOLS(_xlfn._xlws.FILTER($I$4:$AT$335,$K$4:$K$335=AW318),36))))))</f>
        <v>0</v>
      </c>
      <c r="CE318" s="158">
        <f>IFERROR(MAX(0,((BG318+BO318+BW318)*(1+AS318+AR318)+(BH318+BI318+BJ318+BL318+BP318+BQ318+BR318+BT318+BX318+BY318+BZ318+CB318)*(1+AS318))*(1+ VLOOKUP(AQ318,الفرضيات!$N$1:$O$11,2,0))-AH318),0)</f>
        <v>0</v>
      </c>
      <c r="CF318" s="158">
        <f t="shared" si="84"/>
        <v>0</v>
      </c>
      <c r="CG318" s="158" cm="1">
        <f t="array" ref="CG318">IFERROR(MAX(0,MAX(BM318,BU318,CC318)*(1+VLOOKUP(MAX(_xlfn.CHOOSECOLS(_xlfn._xlws.FILTER($I$4:$AT$335,$K$4:$K$335=AW318),35)),الفرضيات!$N$2:$O$11,2,0))-BA318),0)</f>
        <v>0</v>
      </c>
      <c r="CH318" s="158" cm="1">
        <f t="array" ref="CH318">IFERROR(MAX(0,MAX(BN318,BV318,CD318)*(1+VLOOKUP(MAX(_xlfn.CHOOSECOLS(_xlfn._xlws.FILTER($I$4:$AT$335,$K$4:$K$335=AW318),35)),الفرضيات!$N$2:$O$11,2,0))-BB318),0)</f>
        <v>0</v>
      </c>
    </row>
    <row r="319" spans="9:86" ht="24.75" thickBot="1" x14ac:dyDescent="0.3">
      <c r="I319" s="10"/>
      <c r="J319" s="10"/>
      <c r="K319" s="10"/>
      <c r="L319" s="10"/>
      <c r="M319" s="10"/>
      <c r="N319" s="10"/>
      <c r="O319" s="10"/>
      <c r="P319" s="10"/>
      <c r="Q319" s="10"/>
      <c r="R319" s="10"/>
      <c r="S319" s="10"/>
      <c r="T319" s="114"/>
      <c r="U319" s="114"/>
      <c r="V319" s="114"/>
      <c r="W319" s="10"/>
      <c r="X319" s="10"/>
      <c r="Y319" s="10"/>
      <c r="Z319" s="10"/>
      <c r="AA319" s="10"/>
      <c r="AB319" s="10"/>
      <c r="AC319" s="10"/>
      <c r="AD319" s="10"/>
      <c r="AE319" s="10"/>
      <c r="AF319" s="10"/>
      <c r="AG319" s="10"/>
      <c r="AH319" s="10"/>
      <c r="AI319" s="10"/>
      <c r="AJ319" s="10"/>
      <c r="AK319" s="10"/>
      <c r="AL319" s="10"/>
      <c r="AM319" s="10"/>
      <c r="AN319" s="10"/>
      <c r="AO319" s="10"/>
      <c r="AP319" s="10"/>
      <c r="AQ319" s="111" t="str">
        <f t="shared" si="68"/>
        <v/>
      </c>
      <c r="AR319" s="114" t="str">
        <f>IF(AQ319="","",(LOOKUP(SUM(N319:O319),الفرضيات!$R$2:$R$9, الفرضيات!$S$2:$S$9)))</f>
        <v/>
      </c>
      <c r="AS319" s="114" t="str">
        <f>IF(ISBLANK(L319),"",الفرضيات!$L$2)</f>
        <v/>
      </c>
      <c r="AT319" s="10"/>
      <c r="AU319" s="142"/>
      <c r="AV319" s="10"/>
      <c r="AW319" s="10"/>
      <c r="AX319" s="10"/>
      <c r="AY319" s="10"/>
      <c r="AZ319" s="10"/>
      <c r="BA319" s="10"/>
      <c r="BB319" s="10"/>
      <c r="BC319" s="10"/>
      <c r="BD319" s="10"/>
      <c r="BE319" s="10"/>
      <c r="BF319" s="144"/>
      <c r="BG319" s="158" t="str">
        <f>IF(ISBLANK(L319),"0",T319*(R319-AG319)/الفرضيات!$H$2*(1+AR319))</f>
        <v>0</v>
      </c>
      <c r="BH319" s="158" t="str">
        <f t="shared" si="69"/>
        <v>0</v>
      </c>
      <c r="BI319" s="158" t="str">
        <f t="shared" si="70"/>
        <v>0</v>
      </c>
      <c r="BJ319" s="158" t="str">
        <f t="shared" si="71"/>
        <v>0</v>
      </c>
      <c r="BK319" s="158" t="str">
        <f t="shared" si="72"/>
        <v>0</v>
      </c>
      <c r="BL319" s="158" t="str">
        <f t="shared" si="73"/>
        <v>0</v>
      </c>
      <c r="BM319" s="158" t="str" cm="1">
        <f t="array" ref="BM319">IF(ISBLANK(AW319),"0",_xlfn.CEILING.MATH(AX319/الفرضيات!$H$3*(1+MAX(_xlfn.CHOOSECOLS(_xlfn._xlws.FILTER($I$4:$AT$335,$K$4:$K$335=AW319),36)))))</f>
        <v>0</v>
      </c>
      <c r="BN319" s="158" t="str" cm="1">
        <f t="array" ref="BN319">IF(ISBLANK(AW319),"0",_xlfn.CEILING.MATH(AY319/الفرضيات!$H$4*(1+MAX(_xlfn.CHOOSECOLS(_xlfn._xlws.FILTER($I$4:$AT$335,$K$4:$K$335=AW319),36)))))</f>
        <v>0</v>
      </c>
      <c r="BO319" s="158" t="str">
        <f>IF(ISBLANK(L319),"0",IF(S319&lt;2,"0",(U319*(R319-AG319)/الفرضيات!$H$2*(1+AR319))))</f>
        <v>0</v>
      </c>
      <c r="BP319" s="158" t="str">
        <f t="shared" si="74"/>
        <v>0</v>
      </c>
      <c r="BQ319" s="158" t="str">
        <f t="shared" si="75"/>
        <v>0</v>
      </c>
      <c r="BR319" s="158" t="str">
        <f t="shared" si="76"/>
        <v>0</v>
      </c>
      <c r="BS319" s="158" t="str">
        <f t="shared" si="77"/>
        <v>0</v>
      </c>
      <c r="BT319" s="158" t="str">
        <f t="shared" si="78"/>
        <v>0</v>
      </c>
      <c r="BU319" s="158" t="str" cm="1">
        <f t="array" ref="BU319">IF(ISBLANK(AW319),"0",IF($AZ319&lt;2,"0",_xlfn.CEILING.MATH(AX319/الفرضيات!$H$3*(1+MAX(_xlfn.CHOOSECOLS(_xlfn._xlws.FILTER($I$4:$AT$335,$K$4:$K$335=AW319),36))))))</f>
        <v>0</v>
      </c>
      <c r="BV319" s="158" t="str" cm="1">
        <f t="array" ref="BV319">IF(ISBLANK(AW319),"0",IF($AZ319&lt;2,"0",_xlfn.CEILING.MATH(AY319/الفرضيات!$H$4*(1+MAX(_xlfn.CHOOSECOLS(_xlfn._xlws.FILTER($I$4:$AT$335,$K$4:$K$335=AW319),36))))))</f>
        <v>0</v>
      </c>
      <c r="BW319" s="158" t="str">
        <f>IF(ISBLANK(L319),"0",IF(S319&lt;3,"0",(V319*(R319-AG319)/الفرضيات!$H$2*(1+AR319))))</f>
        <v>0</v>
      </c>
      <c r="BX319" s="158" t="str">
        <f t="shared" si="79"/>
        <v>0</v>
      </c>
      <c r="BY319" s="158" t="str">
        <f t="shared" si="80"/>
        <v>0</v>
      </c>
      <c r="BZ319" s="158" t="str">
        <f t="shared" si="81"/>
        <v>0</v>
      </c>
      <c r="CA319" s="158" t="str">
        <f t="shared" si="82"/>
        <v>0</v>
      </c>
      <c r="CB319" s="158" t="str">
        <f t="shared" si="83"/>
        <v>0</v>
      </c>
      <c r="CC319" s="158" t="str" cm="1">
        <f t="array" ref="CC319">IF(ISBLANK(AW319),"0",IF($AZ319&lt;3,"0",_xlfn.CEILING.MATH(AX319/الفرضيات!$H$3*(1+MAX(_xlfn.CHOOSECOLS(_xlfn._xlws.FILTER($I$4:$AT$335,$K$4:$K$335=AW319),36))))))</f>
        <v>0</v>
      </c>
      <c r="CD319" s="158" t="str" cm="1">
        <f t="array" ref="CD319">IF(ISBLANK(AW319),"0",IF($AZ319&lt;3,"0",_xlfn.CEILING.MATH(AY319/الفرضيات!$H$4*(1+MAX(_xlfn.CHOOSECOLS(_xlfn._xlws.FILTER($I$4:$AT$335,$K$4:$K$335=AW319),36))))))</f>
        <v>0</v>
      </c>
      <c r="CE319" s="158">
        <f>IFERROR(MAX(0,((BG319+BO319+BW319)*(1+AS319+AR319)+(BH319+BI319+BJ319+BL319+BP319+BQ319+BR319+BT319+BX319+BY319+BZ319+CB319)*(1+AS319))*(1+ VLOOKUP(AQ319,الفرضيات!$N$1:$O$11,2,0))-AH319),0)</f>
        <v>0</v>
      </c>
      <c r="CF319" s="158">
        <f t="shared" si="84"/>
        <v>0</v>
      </c>
      <c r="CG319" s="158" cm="1">
        <f t="array" ref="CG319">IFERROR(MAX(0,MAX(BM319,BU319,CC319)*(1+VLOOKUP(MAX(_xlfn.CHOOSECOLS(_xlfn._xlws.FILTER($I$4:$AT$335,$K$4:$K$335=AW319),35)),الفرضيات!$N$2:$O$11,2,0))-BA319),0)</f>
        <v>0</v>
      </c>
      <c r="CH319" s="158" cm="1">
        <f t="array" ref="CH319">IFERROR(MAX(0,MAX(BN319,BV319,CD319)*(1+VLOOKUP(MAX(_xlfn.CHOOSECOLS(_xlfn._xlws.FILTER($I$4:$AT$335,$K$4:$K$335=AW319),35)),الفرضيات!$N$2:$O$11,2,0))-BB319),0)</f>
        <v>0</v>
      </c>
    </row>
    <row r="320" spans="9:86" ht="24.75" thickBot="1" x14ac:dyDescent="0.3">
      <c r="I320" s="10"/>
      <c r="J320" s="10"/>
      <c r="K320" s="10"/>
      <c r="L320" s="10"/>
      <c r="M320" s="10"/>
      <c r="N320" s="10"/>
      <c r="O320" s="10"/>
      <c r="P320" s="10"/>
      <c r="Q320" s="10"/>
      <c r="R320" s="10"/>
      <c r="S320" s="10"/>
      <c r="T320" s="114"/>
      <c r="U320" s="114"/>
      <c r="V320" s="114"/>
      <c r="W320" s="10"/>
      <c r="X320" s="10"/>
      <c r="Y320" s="10"/>
      <c r="Z320" s="10"/>
      <c r="AA320" s="10"/>
      <c r="AB320" s="10"/>
      <c r="AC320" s="10"/>
      <c r="AD320" s="10"/>
      <c r="AE320" s="10"/>
      <c r="AF320" s="10"/>
      <c r="AG320" s="10"/>
      <c r="AH320" s="10"/>
      <c r="AI320" s="10"/>
      <c r="AJ320" s="10"/>
      <c r="AK320" s="10"/>
      <c r="AL320" s="10"/>
      <c r="AM320" s="10"/>
      <c r="AN320" s="10"/>
      <c r="AO320" s="10"/>
      <c r="AP320" s="10"/>
      <c r="AQ320" s="111" t="str">
        <f t="shared" si="68"/>
        <v/>
      </c>
      <c r="AR320" s="114" t="str">
        <f>IF(AQ320="","",(LOOKUP(SUM(N320:O320),الفرضيات!$R$2:$R$9, الفرضيات!$S$2:$S$9)))</f>
        <v/>
      </c>
      <c r="AS320" s="114" t="str">
        <f>IF(ISBLANK(L320),"",الفرضيات!$L$2)</f>
        <v/>
      </c>
      <c r="AT320" s="10"/>
      <c r="AU320" s="142"/>
      <c r="AV320" s="10"/>
      <c r="AW320" s="10"/>
      <c r="AX320" s="10"/>
      <c r="AY320" s="10"/>
      <c r="AZ320" s="10"/>
      <c r="BA320" s="10"/>
      <c r="BB320" s="10"/>
      <c r="BC320" s="10"/>
      <c r="BD320" s="10"/>
      <c r="BE320" s="10"/>
      <c r="BF320" s="144"/>
      <c r="BG320" s="158" t="str">
        <f>IF(ISBLANK(L320),"0",T320*(R320-AG320)/الفرضيات!$H$2*(1+AR320))</f>
        <v>0</v>
      </c>
      <c r="BH320" s="158" t="str">
        <f t="shared" si="69"/>
        <v>0</v>
      </c>
      <c r="BI320" s="158" t="str">
        <f t="shared" si="70"/>
        <v>0</v>
      </c>
      <c r="BJ320" s="158" t="str">
        <f t="shared" si="71"/>
        <v>0</v>
      </c>
      <c r="BK320" s="158" t="str">
        <f t="shared" si="72"/>
        <v>0</v>
      </c>
      <c r="BL320" s="158" t="str">
        <f t="shared" si="73"/>
        <v>0</v>
      </c>
      <c r="BM320" s="158" t="str" cm="1">
        <f t="array" ref="BM320">IF(ISBLANK(AW320),"0",_xlfn.CEILING.MATH(AX320/الفرضيات!$H$3*(1+MAX(_xlfn.CHOOSECOLS(_xlfn._xlws.FILTER($I$4:$AT$335,$K$4:$K$335=AW320),36)))))</f>
        <v>0</v>
      </c>
      <c r="BN320" s="158" t="str" cm="1">
        <f t="array" ref="BN320">IF(ISBLANK(AW320),"0",_xlfn.CEILING.MATH(AY320/الفرضيات!$H$4*(1+MAX(_xlfn.CHOOSECOLS(_xlfn._xlws.FILTER($I$4:$AT$335,$K$4:$K$335=AW320),36)))))</f>
        <v>0</v>
      </c>
      <c r="BO320" s="158" t="str">
        <f>IF(ISBLANK(L320),"0",IF(S320&lt;2,"0",(U320*(R320-AG320)/الفرضيات!$H$2*(1+AR320))))</f>
        <v>0</v>
      </c>
      <c r="BP320" s="158" t="str">
        <f t="shared" si="74"/>
        <v>0</v>
      </c>
      <c r="BQ320" s="158" t="str">
        <f t="shared" si="75"/>
        <v>0</v>
      </c>
      <c r="BR320" s="158" t="str">
        <f t="shared" si="76"/>
        <v>0</v>
      </c>
      <c r="BS320" s="158" t="str">
        <f t="shared" si="77"/>
        <v>0</v>
      </c>
      <c r="BT320" s="158" t="str">
        <f t="shared" si="78"/>
        <v>0</v>
      </c>
      <c r="BU320" s="158" t="str" cm="1">
        <f t="array" ref="BU320">IF(ISBLANK(AW320),"0",IF($AZ320&lt;2,"0",_xlfn.CEILING.MATH(AX320/الفرضيات!$H$3*(1+MAX(_xlfn.CHOOSECOLS(_xlfn._xlws.FILTER($I$4:$AT$335,$K$4:$K$335=AW320),36))))))</f>
        <v>0</v>
      </c>
      <c r="BV320" s="158" t="str" cm="1">
        <f t="array" ref="BV320">IF(ISBLANK(AW320),"0",IF($AZ320&lt;2,"0",_xlfn.CEILING.MATH(AY320/الفرضيات!$H$4*(1+MAX(_xlfn.CHOOSECOLS(_xlfn._xlws.FILTER($I$4:$AT$335,$K$4:$K$335=AW320),36))))))</f>
        <v>0</v>
      </c>
      <c r="BW320" s="158" t="str">
        <f>IF(ISBLANK(L320),"0",IF(S320&lt;3,"0",(V320*(R320-AG320)/الفرضيات!$H$2*(1+AR320))))</f>
        <v>0</v>
      </c>
      <c r="BX320" s="158" t="str">
        <f t="shared" si="79"/>
        <v>0</v>
      </c>
      <c r="BY320" s="158" t="str">
        <f t="shared" si="80"/>
        <v>0</v>
      </c>
      <c r="BZ320" s="158" t="str">
        <f t="shared" si="81"/>
        <v>0</v>
      </c>
      <c r="CA320" s="158" t="str">
        <f t="shared" si="82"/>
        <v>0</v>
      </c>
      <c r="CB320" s="158" t="str">
        <f t="shared" si="83"/>
        <v>0</v>
      </c>
      <c r="CC320" s="158" t="str" cm="1">
        <f t="array" ref="CC320">IF(ISBLANK(AW320),"0",IF($AZ320&lt;3,"0",_xlfn.CEILING.MATH(AX320/الفرضيات!$H$3*(1+MAX(_xlfn.CHOOSECOLS(_xlfn._xlws.FILTER($I$4:$AT$335,$K$4:$K$335=AW320),36))))))</f>
        <v>0</v>
      </c>
      <c r="CD320" s="158" t="str" cm="1">
        <f t="array" ref="CD320">IF(ISBLANK(AW320),"0",IF($AZ320&lt;3,"0",_xlfn.CEILING.MATH(AY320/الفرضيات!$H$4*(1+MAX(_xlfn.CHOOSECOLS(_xlfn._xlws.FILTER($I$4:$AT$335,$K$4:$K$335=AW320),36))))))</f>
        <v>0</v>
      </c>
      <c r="CE320" s="158">
        <f>IFERROR(MAX(0,((BG320+BO320+BW320)*(1+AS320+AR320)+(BH320+BI320+BJ320+BL320+BP320+BQ320+BR320+BT320+BX320+BY320+BZ320+CB320)*(1+AS320))*(1+ VLOOKUP(AQ320,الفرضيات!$N$1:$O$11,2,0))-AH320),0)</f>
        <v>0</v>
      </c>
      <c r="CF320" s="158">
        <f t="shared" si="84"/>
        <v>0</v>
      </c>
      <c r="CG320" s="158" cm="1">
        <f t="array" ref="CG320">IFERROR(MAX(0,MAX(BM320,BU320,CC320)*(1+VLOOKUP(MAX(_xlfn.CHOOSECOLS(_xlfn._xlws.FILTER($I$4:$AT$335,$K$4:$K$335=AW320),35)),الفرضيات!$N$2:$O$11,2,0))-BA320),0)</f>
        <v>0</v>
      </c>
      <c r="CH320" s="158" cm="1">
        <f t="array" ref="CH320">IFERROR(MAX(0,MAX(BN320,BV320,CD320)*(1+VLOOKUP(MAX(_xlfn.CHOOSECOLS(_xlfn._xlws.FILTER($I$4:$AT$335,$K$4:$K$335=AW320),35)),الفرضيات!$N$2:$O$11,2,0))-BB320),0)</f>
        <v>0</v>
      </c>
    </row>
    <row r="321" spans="9:86" ht="24.75" thickBot="1" x14ac:dyDescent="0.3">
      <c r="I321" s="10"/>
      <c r="J321" s="10"/>
      <c r="K321" s="10"/>
      <c r="L321" s="10"/>
      <c r="M321" s="10"/>
      <c r="N321" s="10"/>
      <c r="O321" s="10"/>
      <c r="P321" s="10"/>
      <c r="Q321" s="10"/>
      <c r="R321" s="10"/>
      <c r="S321" s="10"/>
      <c r="T321" s="114"/>
      <c r="U321" s="114"/>
      <c r="V321" s="114"/>
      <c r="W321" s="10"/>
      <c r="X321" s="10"/>
      <c r="Y321" s="10"/>
      <c r="Z321" s="10"/>
      <c r="AA321" s="10"/>
      <c r="AB321" s="10"/>
      <c r="AC321" s="10"/>
      <c r="AD321" s="10"/>
      <c r="AE321" s="10"/>
      <c r="AF321" s="10"/>
      <c r="AG321" s="10"/>
      <c r="AH321" s="10"/>
      <c r="AI321" s="10"/>
      <c r="AJ321" s="10"/>
      <c r="AK321" s="10"/>
      <c r="AL321" s="10"/>
      <c r="AM321" s="10"/>
      <c r="AN321" s="10"/>
      <c r="AO321" s="10"/>
      <c r="AP321" s="10"/>
      <c r="AQ321" s="111" t="str">
        <f t="shared" si="68"/>
        <v/>
      </c>
      <c r="AR321" s="114" t="str">
        <f>IF(AQ321="","",(LOOKUP(SUM(N321:O321),الفرضيات!$R$2:$R$9, الفرضيات!$S$2:$S$9)))</f>
        <v/>
      </c>
      <c r="AS321" s="114" t="str">
        <f>IF(ISBLANK(L321),"",الفرضيات!$L$2)</f>
        <v/>
      </c>
      <c r="AT321" s="10"/>
      <c r="AU321" s="142"/>
      <c r="AV321" s="10"/>
      <c r="AW321" s="10"/>
      <c r="AX321" s="10"/>
      <c r="AY321" s="10"/>
      <c r="AZ321" s="10"/>
      <c r="BA321" s="10"/>
      <c r="BB321" s="10"/>
      <c r="BC321" s="10"/>
      <c r="BD321" s="10"/>
      <c r="BE321" s="10"/>
      <c r="BF321" s="144"/>
      <c r="BG321" s="158" t="str">
        <f>IF(ISBLANK(L321),"0",T321*(R321-AG321)/الفرضيات!$H$2*(1+AR321))</f>
        <v>0</v>
      </c>
      <c r="BH321" s="158" t="str">
        <f t="shared" si="69"/>
        <v>0</v>
      </c>
      <c r="BI321" s="158" t="str">
        <f t="shared" si="70"/>
        <v>0</v>
      </c>
      <c r="BJ321" s="158" t="str">
        <f t="shared" si="71"/>
        <v>0</v>
      </c>
      <c r="BK321" s="158" t="str">
        <f t="shared" si="72"/>
        <v>0</v>
      </c>
      <c r="BL321" s="158" t="str">
        <f t="shared" si="73"/>
        <v>0</v>
      </c>
      <c r="BM321" s="158" t="str" cm="1">
        <f t="array" ref="BM321">IF(ISBLANK(AW321),"0",_xlfn.CEILING.MATH(AX321/الفرضيات!$H$3*(1+MAX(_xlfn.CHOOSECOLS(_xlfn._xlws.FILTER($I$4:$AT$335,$K$4:$K$335=AW321),36)))))</f>
        <v>0</v>
      </c>
      <c r="BN321" s="158" t="str" cm="1">
        <f t="array" ref="BN321">IF(ISBLANK(AW321),"0",_xlfn.CEILING.MATH(AY321/الفرضيات!$H$4*(1+MAX(_xlfn.CHOOSECOLS(_xlfn._xlws.FILTER($I$4:$AT$335,$K$4:$K$335=AW321),36)))))</f>
        <v>0</v>
      </c>
      <c r="BO321" s="158" t="str">
        <f>IF(ISBLANK(L321),"0",IF(S321&lt;2,"0",(U321*(R321-AG321)/الفرضيات!$H$2*(1+AR321))))</f>
        <v>0</v>
      </c>
      <c r="BP321" s="158" t="str">
        <f t="shared" si="74"/>
        <v>0</v>
      </c>
      <c r="BQ321" s="158" t="str">
        <f t="shared" si="75"/>
        <v>0</v>
      </c>
      <c r="BR321" s="158" t="str">
        <f t="shared" si="76"/>
        <v>0</v>
      </c>
      <c r="BS321" s="158" t="str">
        <f t="shared" si="77"/>
        <v>0</v>
      </c>
      <c r="BT321" s="158" t="str">
        <f t="shared" si="78"/>
        <v>0</v>
      </c>
      <c r="BU321" s="158" t="str" cm="1">
        <f t="array" ref="BU321">IF(ISBLANK(AW321),"0",IF($AZ321&lt;2,"0",_xlfn.CEILING.MATH(AX321/الفرضيات!$H$3*(1+MAX(_xlfn.CHOOSECOLS(_xlfn._xlws.FILTER($I$4:$AT$335,$K$4:$K$335=AW321),36))))))</f>
        <v>0</v>
      </c>
      <c r="BV321" s="158" t="str" cm="1">
        <f t="array" ref="BV321">IF(ISBLANK(AW321),"0",IF($AZ321&lt;2,"0",_xlfn.CEILING.MATH(AY321/الفرضيات!$H$4*(1+MAX(_xlfn.CHOOSECOLS(_xlfn._xlws.FILTER($I$4:$AT$335,$K$4:$K$335=AW321),36))))))</f>
        <v>0</v>
      </c>
      <c r="BW321" s="158" t="str">
        <f>IF(ISBLANK(L321),"0",IF(S321&lt;3,"0",(V321*(R321-AG321)/الفرضيات!$H$2*(1+AR321))))</f>
        <v>0</v>
      </c>
      <c r="BX321" s="158" t="str">
        <f t="shared" si="79"/>
        <v>0</v>
      </c>
      <c r="BY321" s="158" t="str">
        <f t="shared" si="80"/>
        <v>0</v>
      </c>
      <c r="BZ321" s="158" t="str">
        <f t="shared" si="81"/>
        <v>0</v>
      </c>
      <c r="CA321" s="158" t="str">
        <f t="shared" si="82"/>
        <v>0</v>
      </c>
      <c r="CB321" s="158" t="str">
        <f t="shared" si="83"/>
        <v>0</v>
      </c>
      <c r="CC321" s="158" t="str" cm="1">
        <f t="array" ref="CC321">IF(ISBLANK(AW321),"0",IF($AZ321&lt;3,"0",_xlfn.CEILING.MATH(AX321/الفرضيات!$H$3*(1+MAX(_xlfn.CHOOSECOLS(_xlfn._xlws.FILTER($I$4:$AT$335,$K$4:$K$335=AW321),36))))))</f>
        <v>0</v>
      </c>
      <c r="CD321" s="158" t="str" cm="1">
        <f t="array" ref="CD321">IF(ISBLANK(AW321),"0",IF($AZ321&lt;3,"0",_xlfn.CEILING.MATH(AY321/الفرضيات!$H$4*(1+MAX(_xlfn.CHOOSECOLS(_xlfn._xlws.FILTER($I$4:$AT$335,$K$4:$K$335=AW321),36))))))</f>
        <v>0</v>
      </c>
      <c r="CE321" s="158">
        <f>IFERROR(MAX(0,((BG321+BO321+BW321)*(1+AS321+AR321)+(BH321+BI321+BJ321+BL321+BP321+BQ321+BR321+BT321+BX321+BY321+BZ321+CB321)*(1+AS321))*(1+ VLOOKUP(AQ321,الفرضيات!$N$1:$O$11,2,0))-AH321),0)</f>
        <v>0</v>
      </c>
      <c r="CF321" s="158">
        <f t="shared" si="84"/>
        <v>0</v>
      </c>
      <c r="CG321" s="158" cm="1">
        <f t="array" ref="CG321">IFERROR(MAX(0,MAX(BM321,BU321,CC321)*(1+VLOOKUP(MAX(_xlfn.CHOOSECOLS(_xlfn._xlws.FILTER($I$4:$AT$335,$K$4:$K$335=AW321),35)),الفرضيات!$N$2:$O$11,2,0))-BA321),0)</f>
        <v>0</v>
      </c>
      <c r="CH321" s="158" cm="1">
        <f t="array" ref="CH321">IFERROR(MAX(0,MAX(BN321,BV321,CD321)*(1+VLOOKUP(MAX(_xlfn.CHOOSECOLS(_xlfn._xlws.FILTER($I$4:$AT$335,$K$4:$K$335=AW321),35)),الفرضيات!$N$2:$O$11,2,0))-BB321),0)</f>
        <v>0</v>
      </c>
    </row>
    <row r="322" spans="9:86" ht="24.75" thickBot="1" x14ac:dyDescent="0.3">
      <c r="I322" s="10"/>
      <c r="J322" s="10"/>
      <c r="K322" s="10"/>
      <c r="L322" s="10"/>
      <c r="M322" s="10"/>
      <c r="N322" s="10"/>
      <c r="O322" s="10"/>
      <c r="P322" s="10"/>
      <c r="Q322" s="10"/>
      <c r="R322" s="10"/>
      <c r="S322" s="10"/>
      <c r="T322" s="114"/>
      <c r="U322" s="114"/>
      <c r="V322" s="114"/>
      <c r="W322" s="10"/>
      <c r="X322" s="10"/>
      <c r="Y322" s="10"/>
      <c r="Z322" s="10"/>
      <c r="AA322" s="10"/>
      <c r="AB322" s="10"/>
      <c r="AC322" s="10"/>
      <c r="AD322" s="10"/>
      <c r="AE322" s="10"/>
      <c r="AF322" s="10"/>
      <c r="AG322" s="10"/>
      <c r="AH322" s="10"/>
      <c r="AI322" s="10"/>
      <c r="AJ322" s="10"/>
      <c r="AK322" s="10"/>
      <c r="AL322" s="10"/>
      <c r="AM322" s="10"/>
      <c r="AN322" s="10"/>
      <c r="AO322" s="10"/>
      <c r="AP322" s="10"/>
      <c r="AQ322" s="111" t="str">
        <f t="shared" si="68"/>
        <v/>
      </c>
      <c r="AR322" s="114" t="str">
        <f>IF(AQ322="","",(LOOKUP(SUM(N322:O322),الفرضيات!$R$2:$R$9, الفرضيات!$S$2:$S$9)))</f>
        <v/>
      </c>
      <c r="AS322" s="114" t="str">
        <f>IF(ISBLANK(L322),"",الفرضيات!$L$2)</f>
        <v/>
      </c>
      <c r="AT322" s="10"/>
      <c r="AU322" s="142"/>
      <c r="AV322" s="10"/>
      <c r="AW322" s="10"/>
      <c r="AX322" s="10"/>
      <c r="AY322" s="10"/>
      <c r="AZ322" s="10"/>
      <c r="BA322" s="10"/>
      <c r="BB322" s="10"/>
      <c r="BC322" s="10"/>
      <c r="BD322" s="10"/>
      <c r="BE322" s="10"/>
      <c r="BF322" s="144"/>
      <c r="BG322" s="158" t="str">
        <f>IF(ISBLANK(L322),"0",T322*(R322-AG322)/الفرضيات!$H$2*(1+AR322))</f>
        <v>0</v>
      </c>
      <c r="BH322" s="158" t="str">
        <f t="shared" si="69"/>
        <v>0</v>
      </c>
      <c r="BI322" s="158" t="str">
        <f t="shared" si="70"/>
        <v>0</v>
      </c>
      <c r="BJ322" s="158" t="str">
        <f t="shared" si="71"/>
        <v>0</v>
      </c>
      <c r="BK322" s="158" t="str">
        <f t="shared" si="72"/>
        <v>0</v>
      </c>
      <c r="BL322" s="158" t="str">
        <f t="shared" si="73"/>
        <v>0</v>
      </c>
      <c r="BM322" s="158" t="str" cm="1">
        <f t="array" ref="BM322">IF(ISBLANK(AW322),"0",_xlfn.CEILING.MATH(AX322/الفرضيات!$H$3*(1+MAX(_xlfn.CHOOSECOLS(_xlfn._xlws.FILTER($I$4:$AT$335,$K$4:$K$335=AW322),36)))))</f>
        <v>0</v>
      </c>
      <c r="BN322" s="158" t="str" cm="1">
        <f t="array" ref="BN322">IF(ISBLANK(AW322),"0",_xlfn.CEILING.MATH(AY322/الفرضيات!$H$4*(1+MAX(_xlfn.CHOOSECOLS(_xlfn._xlws.FILTER($I$4:$AT$335,$K$4:$K$335=AW322),36)))))</f>
        <v>0</v>
      </c>
      <c r="BO322" s="158" t="str">
        <f>IF(ISBLANK(L322),"0",IF(S322&lt;2,"0",(U322*(R322-AG322)/الفرضيات!$H$2*(1+AR322))))</f>
        <v>0</v>
      </c>
      <c r="BP322" s="158" t="str">
        <f t="shared" si="74"/>
        <v>0</v>
      </c>
      <c r="BQ322" s="158" t="str">
        <f t="shared" si="75"/>
        <v>0</v>
      </c>
      <c r="BR322" s="158" t="str">
        <f t="shared" si="76"/>
        <v>0</v>
      </c>
      <c r="BS322" s="158" t="str">
        <f t="shared" si="77"/>
        <v>0</v>
      </c>
      <c r="BT322" s="158" t="str">
        <f t="shared" si="78"/>
        <v>0</v>
      </c>
      <c r="BU322" s="158" t="str" cm="1">
        <f t="array" ref="BU322">IF(ISBLANK(AW322),"0",IF($AZ322&lt;2,"0",_xlfn.CEILING.MATH(AX322/الفرضيات!$H$3*(1+MAX(_xlfn.CHOOSECOLS(_xlfn._xlws.FILTER($I$4:$AT$335,$K$4:$K$335=AW322),36))))))</f>
        <v>0</v>
      </c>
      <c r="BV322" s="158" t="str" cm="1">
        <f t="array" ref="BV322">IF(ISBLANK(AW322),"0",IF($AZ322&lt;2,"0",_xlfn.CEILING.MATH(AY322/الفرضيات!$H$4*(1+MAX(_xlfn.CHOOSECOLS(_xlfn._xlws.FILTER($I$4:$AT$335,$K$4:$K$335=AW322),36))))))</f>
        <v>0</v>
      </c>
      <c r="BW322" s="158" t="str">
        <f>IF(ISBLANK(L322),"0",IF(S322&lt;3,"0",(V322*(R322-AG322)/الفرضيات!$H$2*(1+AR322))))</f>
        <v>0</v>
      </c>
      <c r="BX322" s="158" t="str">
        <f t="shared" si="79"/>
        <v>0</v>
      </c>
      <c r="BY322" s="158" t="str">
        <f t="shared" si="80"/>
        <v>0</v>
      </c>
      <c r="BZ322" s="158" t="str">
        <f t="shared" si="81"/>
        <v>0</v>
      </c>
      <c r="CA322" s="158" t="str">
        <f t="shared" si="82"/>
        <v>0</v>
      </c>
      <c r="CB322" s="158" t="str">
        <f t="shared" si="83"/>
        <v>0</v>
      </c>
      <c r="CC322" s="158" t="str" cm="1">
        <f t="array" ref="CC322">IF(ISBLANK(AW322),"0",IF($AZ322&lt;3,"0",_xlfn.CEILING.MATH(AX322/الفرضيات!$H$3*(1+MAX(_xlfn.CHOOSECOLS(_xlfn._xlws.FILTER($I$4:$AT$335,$K$4:$K$335=AW322),36))))))</f>
        <v>0</v>
      </c>
      <c r="CD322" s="158" t="str" cm="1">
        <f t="array" ref="CD322">IF(ISBLANK(AW322),"0",IF($AZ322&lt;3,"0",_xlfn.CEILING.MATH(AY322/الفرضيات!$H$4*(1+MAX(_xlfn.CHOOSECOLS(_xlfn._xlws.FILTER($I$4:$AT$335,$K$4:$K$335=AW322),36))))))</f>
        <v>0</v>
      </c>
      <c r="CE322" s="158">
        <f>IFERROR(MAX(0,((BG322+BO322+BW322)*(1+AS322+AR322)+(BH322+BI322+BJ322+BL322+BP322+BQ322+BR322+BT322+BX322+BY322+BZ322+CB322)*(1+AS322))*(1+ VLOOKUP(AQ322,الفرضيات!$N$1:$O$11,2,0))-AH322),0)</f>
        <v>0</v>
      </c>
      <c r="CF322" s="158">
        <f t="shared" si="84"/>
        <v>0</v>
      </c>
      <c r="CG322" s="158" cm="1">
        <f t="array" ref="CG322">IFERROR(MAX(0,MAX(BM322,BU322,CC322)*(1+VLOOKUP(MAX(_xlfn.CHOOSECOLS(_xlfn._xlws.FILTER($I$4:$AT$335,$K$4:$K$335=AW322),35)),الفرضيات!$N$2:$O$11,2,0))-BA322),0)</f>
        <v>0</v>
      </c>
      <c r="CH322" s="158" cm="1">
        <f t="array" ref="CH322">IFERROR(MAX(0,MAX(BN322,BV322,CD322)*(1+VLOOKUP(MAX(_xlfn.CHOOSECOLS(_xlfn._xlws.FILTER($I$4:$AT$335,$K$4:$K$335=AW322),35)),الفرضيات!$N$2:$O$11,2,0))-BB322),0)</f>
        <v>0</v>
      </c>
    </row>
    <row r="323" spans="9:86" ht="24.75" thickBot="1" x14ac:dyDescent="0.3">
      <c r="I323" s="10"/>
      <c r="J323" s="10"/>
      <c r="K323" s="10"/>
      <c r="L323" s="10"/>
      <c r="M323" s="10"/>
      <c r="N323" s="10"/>
      <c r="O323" s="10"/>
      <c r="P323" s="10"/>
      <c r="Q323" s="10"/>
      <c r="R323" s="10"/>
      <c r="S323" s="10"/>
      <c r="T323" s="114"/>
      <c r="U323" s="114"/>
      <c r="V323" s="114"/>
      <c r="W323" s="10"/>
      <c r="X323" s="10"/>
      <c r="Y323" s="10"/>
      <c r="Z323" s="10"/>
      <c r="AA323" s="10"/>
      <c r="AB323" s="10"/>
      <c r="AC323" s="10"/>
      <c r="AD323" s="10"/>
      <c r="AE323" s="10"/>
      <c r="AF323" s="10"/>
      <c r="AG323" s="10"/>
      <c r="AH323" s="10"/>
      <c r="AI323" s="10"/>
      <c r="AJ323" s="10"/>
      <c r="AK323" s="10"/>
      <c r="AL323" s="10"/>
      <c r="AM323" s="10"/>
      <c r="AN323" s="10"/>
      <c r="AO323" s="10"/>
      <c r="AP323" s="10"/>
      <c r="AQ323" s="111" t="str">
        <f t="shared" si="68"/>
        <v/>
      </c>
      <c r="AR323" s="114" t="str">
        <f>IF(AQ323="","",(LOOKUP(SUM(N323:O323),الفرضيات!$R$2:$R$9, الفرضيات!$S$2:$S$9)))</f>
        <v/>
      </c>
      <c r="AS323" s="114" t="str">
        <f>IF(ISBLANK(L323),"",الفرضيات!$L$2)</f>
        <v/>
      </c>
      <c r="AT323" s="10"/>
      <c r="AU323" s="142"/>
      <c r="AV323" s="10"/>
      <c r="AW323" s="10"/>
      <c r="AX323" s="10"/>
      <c r="AY323" s="10"/>
      <c r="AZ323" s="10"/>
      <c r="BA323" s="10"/>
      <c r="BB323" s="10"/>
      <c r="BC323" s="10"/>
      <c r="BD323" s="10"/>
      <c r="BE323" s="10"/>
      <c r="BF323" s="144"/>
      <c r="BG323" s="158" t="str">
        <f>IF(ISBLANK(L323),"0",T323*(R323-AG323)/الفرضيات!$H$2*(1+AR323))</f>
        <v>0</v>
      </c>
      <c r="BH323" s="158" t="str">
        <f t="shared" si="69"/>
        <v>0</v>
      </c>
      <c r="BI323" s="158" t="str">
        <f t="shared" si="70"/>
        <v>0</v>
      </c>
      <c r="BJ323" s="158" t="str">
        <f t="shared" si="71"/>
        <v>0</v>
      </c>
      <c r="BK323" s="158" t="str">
        <f t="shared" si="72"/>
        <v>0</v>
      </c>
      <c r="BL323" s="158" t="str">
        <f t="shared" si="73"/>
        <v>0</v>
      </c>
      <c r="BM323" s="158" t="str" cm="1">
        <f t="array" ref="BM323">IF(ISBLANK(AW323),"0",_xlfn.CEILING.MATH(AX323/الفرضيات!$H$3*(1+MAX(_xlfn.CHOOSECOLS(_xlfn._xlws.FILTER($I$4:$AT$335,$K$4:$K$335=AW323),36)))))</f>
        <v>0</v>
      </c>
      <c r="BN323" s="158" t="str" cm="1">
        <f t="array" ref="BN323">IF(ISBLANK(AW323),"0",_xlfn.CEILING.MATH(AY323/الفرضيات!$H$4*(1+MAX(_xlfn.CHOOSECOLS(_xlfn._xlws.FILTER($I$4:$AT$335,$K$4:$K$335=AW323),36)))))</f>
        <v>0</v>
      </c>
      <c r="BO323" s="158" t="str">
        <f>IF(ISBLANK(L323),"0",IF(S323&lt;2,"0",(U323*(R323-AG323)/الفرضيات!$H$2*(1+AR323))))</f>
        <v>0</v>
      </c>
      <c r="BP323" s="158" t="str">
        <f t="shared" si="74"/>
        <v>0</v>
      </c>
      <c r="BQ323" s="158" t="str">
        <f t="shared" si="75"/>
        <v>0</v>
      </c>
      <c r="BR323" s="158" t="str">
        <f t="shared" si="76"/>
        <v>0</v>
      </c>
      <c r="BS323" s="158" t="str">
        <f t="shared" si="77"/>
        <v>0</v>
      </c>
      <c r="BT323" s="158" t="str">
        <f t="shared" si="78"/>
        <v>0</v>
      </c>
      <c r="BU323" s="158" t="str" cm="1">
        <f t="array" ref="BU323">IF(ISBLANK(AW323),"0",IF($AZ323&lt;2,"0",_xlfn.CEILING.MATH(AX323/الفرضيات!$H$3*(1+MAX(_xlfn.CHOOSECOLS(_xlfn._xlws.FILTER($I$4:$AT$335,$K$4:$K$335=AW323),36))))))</f>
        <v>0</v>
      </c>
      <c r="BV323" s="158" t="str" cm="1">
        <f t="array" ref="BV323">IF(ISBLANK(AW323),"0",IF($AZ323&lt;2,"0",_xlfn.CEILING.MATH(AY323/الفرضيات!$H$4*(1+MAX(_xlfn.CHOOSECOLS(_xlfn._xlws.FILTER($I$4:$AT$335,$K$4:$K$335=AW323),36))))))</f>
        <v>0</v>
      </c>
      <c r="BW323" s="158" t="str">
        <f>IF(ISBLANK(L323),"0",IF(S323&lt;3,"0",(V323*(R323-AG323)/الفرضيات!$H$2*(1+AR323))))</f>
        <v>0</v>
      </c>
      <c r="BX323" s="158" t="str">
        <f t="shared" si="79"/>
        <v>0</v>
      </c>
      <c r="BY323" s="158" t="str">
        <f t="shared" si="80"/>
        <v>0</v>
      </c>
      <c r="BZ323" s="158" t="str">
        <f t="shared" si="81"/>
        <v>0</v>
      </c>
      <c r="CA323" s="158" t="str">
        <f t="shared" si="82"/>
        <v>0</v>
      </c>
      <c r="CB323" s="158" t="str">
        <f t="shared" si="83"/>
        <v>0</v>
      </c>
      <c r="CC323" s="158" t="str" cm="1">
        <f t="array" ref="CC323">IF(ISBLANK(AW323),"0",IF($AZ323&lt;3,"0",_xlfn.CEILING.MATH(AX323/الفرضيات!$H$3*(1+MAX(_xlfn.CHOOSECOLS(_xlfn._xlws.FILTER($I$4:$AT$335,$K$4:$K$335=AW323),36))))))</f>
        <v>0</v>
      </c>
      <c r="CD323" s="158" t="str" cm="1">
        <f t="array" ref="CD323">IF(ISBLANK(AW323),"0",IF($AZ323&lt;3,"0",_xlfn.CEILING.MATH(AY323/الفرضيات!$H$4*(1+MAX(_xlfn.CHOOSECOLS(_xlfn._xlws.FILTER($I$4:$AT$335,$K$4:$K$335=AW323),36))))))</f>
        <v>0</v>
      </c>
      <c r="CE323" s="158">
        <f>IFERROR(MAX(0,((BG323+BO323+BW323)*(1+AS323+AR323)+(BH323+BI323+BJ323+BL323+BP323+BQ323+BR323+BT323+BX323+BY323+BZ323+CB323)*(1+AS323))*(1+ VLOOKUP(AQ323,الفرضيات!$N$1:$O$11,2,0))-AH323),0)</f>
        <v>0</v>
      </c>
      <c r="CF323" s="158">
        <f t="shared" si="84"/>
        <v>0</v>
      </c>
      <c r="CG323" s="158" cm="1">
        <f t="array" ref="CG323">IFERROR(MAX(0,MAX(BM323,BU323,CC323)*(1+VLOOKUP(MAX(_xlfn.CHOOSECOLS(_xlfn._xlws.FILTER($I$4:$AT$335,$K$4:$K$335=AW323),35)),الفرضيات!$N$2:$O$11,2,0))-BA323),0)</f>
        <v>0</v>
      </c>
      <c r="CH323" s="158" cm="1">
        <f t="array" ref="CH323">IFERROR(MAX(0,MAX(BN323,BV323,CD323)*(1+VLOOKUP(MAX(_xlfn.CHOOSECOLS(_xlfn._xlws.FILTER($I$4:$AT$335,$K$4:$K$335=AW323),35)),الفرضيات!$N$2:$O$11,2,0))-BB323),0)</f>
        <v>0</v>
      </c>
    </row>
    <row r="324" spans="9:86" ht="24.75" thickBot="1" x14ac:dyDescent="0.3">
      <c r="I324" s="10"/>
      <c r="J324" s="10"/>
      <c r="K324" s="10"/>
      <c r="L324" s="10"/>
      <c r="M324" s="10"/>
      <c r="N324" s="10"/>
      <c r="O324" s="10"/>
      <c r="P324" s="10"/>
      <c r="Q324" s="10"/>
      <c r="R324" s="10"/>
      <c r="S324" s="10"/>
      <c r="T324" s="114"/>
      <c r="U324" s="114"/>
      <c r="V324" s="114"/>
      <c r="W324" s="10"/>
      <c r="X324" s="10"/>
      <c r="Y324" s="10"/>
      <c r="Z324" s="10"/>
      <c r="AA324" s="10"/>
      <c r="AB324" s="10"/>
      <c r="AC324" s="10"/>
      <c r="AD324" s="10"/>
      <c r="AE324" s="10"/>
      <c r="AF324" s="10"/>
      <c r="AG324" s="10"/>
      <c r="AH324" s="10"/>
      <c r="AI324" s="10"/>
      <c r="AJ324" s="10"/>
      <c r="AK324" s="10"/>
      <c r="AL324" s="10"/>
      <c r="AM324" s="10"/>
      <c r="AN324" s="10"/>
      <c r="AO324" s="10"/>
      <c r="AP324" s="10"/>
      <c r="AQ324" s="111" t="str">
        <f t="shared" si="68"/>
        <v/>
      </c>
      <c r="AR324" s="114" t="str">
        <f>IF(AQ324="","",(LOOKUP(SUM(N324:O324),الفرضيات!$R$2:$R$9, الفرضيات!$S$2:$S$9)))</f>
        <v/>
      </c>
      <c r="AS324" s="114" t="str">
        <f>IF(ISBLANK(L324),"",الفرضيات!$L$2)</f>
        <v/>
      </c>
      <c r="AT324" s="10"/>
      <c r="AU324" s="142"/>
      <c r="AV324" s="10"/>
      <c r="AW324" s="10"/>
      <c r="AX324" s="10"/>
      <c r="AY324" s="10"/>
      <c r="AZ324" s="10"/>
      <c r="BA324" s="10"/>
      <c r="BB324" s="10"/>
      <c r="BC324" s="10"/>
      <c r="BD324" s="10"/>
      <c r="BE324" s="10"/>
      <c r="BF324" s="144"/>
      <c r="BG324" s="158" t="str">
        <f>IF(ISBLANK(L324),"0",T324*(R324-AG324)/الفرضيات!$H$2*(1+AR324))</f>
        <v>0</v>
      </c>
      <c r="BH324" s="158" t="str">
        <f t="shared" si="69"/>
        <v>0</v>
      </c>
      <c r="BI324" s="158" t="str">
        <f t="shared" si="70"/>
        <v>0</v>
      </c>
      <c r="BJ324" s="158" t="str">
        <f t="shared" si="71"/>
        <v>0</v>
      </c>
      <c r="BK324" s="158" t="str">
        <f t="shared" si="72"/>
        <v>0</v>
      </c>
      <c r="BL324" s="158" t="str">
        <f t="shared" si="73"/>
        <v>0</v>
      </c>
      <c r="BM324" s="158" t="str" cm="1">
        <f t="array" ref="BM324">IF(ISBLANK(AW324),"0",_xlfn.CEILING.MATH(AX324/الفرضيات!$H$3*(1+MAX(_xlfn.CHOOSECOLS(_xlfn._xlws.FILTER($I$4:$AT$335,$K$4:$K$335=AW324),36)))))</f>
        <v>0</v>
      </c>
      <c r="BN324" s="158" t="str" cm="1">
        <f t="array" ref="BN324">IF(ISBLANK(AW324),"0",_xlfn.CEILING.MATH(AY324/الفرضيات!$H$4*(1+MAX(_xlfn.CHOOSECOLS(_xlfn._xlws.FILTER($I$4:$AT$335,$K$4:$K$335=AW324),36)))))</f>
        <v>0</v>
      </c>
      <c r="BO324" s="158" t="str">
        <f>IF(ISBLANK(L324),"0",IF(S324&lt;2,"0",(U324*(R324-AG324)/الفرضيات!$H$2*(1+AR324))))</f>
        <v>0</v>
      </c>
      <c r="BP324" s="158" t="str">
        <f t="shared" si="74"/>
        <v>0</v>
      </c>
      <c r="BQ324" s="158" t="str">
        <f t="shared" si="75"/>
        <v>0</v>
      </c>
      <c r="BR324" s="158" t="str">
        <f t="shared" si="76"/>
        <v>0</v>
      </c>
      <c r="BS324" s="158" t="str">
        <f t="shared" si="77"/>
        <v>0</v>
      </c>
      <c r="BT324" s="158" t="str">
        <f t="shared" si="78"/>
        <v>0</v>
      </c>
      <c r="BU324" s="158" t="str" cm="1">
        <f t="array" ref="BU324">IF(ISBLANK(AW324),"0",IF($AZ324&lt;2,"0",_xlfn.CEILING.MATH(AX324/الفرضيات!$H$3*(1+MAX(_xlfn.CHOOSECOLS(_xlfn._xlws.FILTER($I$4:$AT$335,$K$4:$K$335=AW324),36))))))</f>
        <v>0</v>
      </c>
      <c r="BV324" s="158" t="str" cm="1">
        <f t="array" ref="BV324">IF(ISBLANK(AW324),"0",IF($AZ324&lt;2,"0",_xlfn.CEILING.MATH(AY324/الفرضيات!$H$4*(1+MAX(_xlfn.CHOOSECOLS(_xlfn._xlws.FILTER($I$4:$AT$335,$K$4:$K$335=AW324),36))))))</f>
        <v>0</v>
      </c>
      <c r="BW324" s="158" t="str">
        <f>IF(ISBLANK(L324),"0",IF(S324&lt;3,"0",(V324*(R324-AG324)/الفرضيات!$H$2*(1+AR324))))</f>
        <v>0</v>
      </c>
      <c r="BX324" s="158" t="str">
        <f t="shared" si="79"/>
        <v>0</v>
      </c>
      <c r="BY324" s="158" t="str">
        <f t="shared" si="80"/>
        <v>0</v>
      </c>
      <c r="BZ324" s="158" t="str">
        <f t="shared" si="81"/>
        <v>0</v>
      </c>
      <c r="CA324" s="158" t="str">
        <f t="shared" si="82"/>
        <v>0</v>
      </c>
      <c r="CB324" s="158" t="str">
        <f t="shared" si="83"/>
        <v>0</v>
      </c>
      <c r="CC324" s="158" t="str" cm="1">
        <f t="array" ref="CC324">IF(ISBLANK(AW324),"0",IF($AZ324&lt;3,"0",_xlfn.CEILING.MATH(AX324/الفرضيات!$H$3*(1+MAX(_xlfn.CHOOSECOLS(_xlfn._xlws.FILTER($I$4:$AT$335,$K$4:$K$335=AW324),36))))))</f>
        <v>0</v>
      </c>
      <c r="CD324" s="158" t="str" cm="1">
        <f t="array" ref="CD324">IF(ISBLANK(AW324),"0",IF($AZ324&lt;3,"0",_xlfn.CEILING.MATH(AY324/الفرضيات!$H$4*(1+MAX(_xlfn.CHOOSECOLS(_xlfn._xlws.FILTER($I$4:$AT$335,$K$4:$K$335=AW324),36))))))</f>
        <v>0</v>
      </c>
      <c r="CE324" s="158">
        <f>IFERROR(MAX(0,((BG324+BO324+BW324)*(1+AS324+AR324)+(BH324+BI324+BJ324+BL324+BP324+BQ324+BR324+BT324+BX324+BY324+BZ324+CB324)*(1+AS324))*(1+ VLOOKUP(AQ324,الفرضيات!$N$1:$O$11,2,0))-AH324),0)</f>
        <v>0</v>
      </c>
      <c r="CF324" s="158">
        <f t="shared" si="84"/>
        <v>0</v>
      </c>
      <c r="CG324" s="158" cm="1">
        <f t="array" ref="CG324">IFERROR(MAX(0,MAX(BM324,BU324,CC324)*(1+VLOOKUP(MAX(_xlfn.CHOOSECOLS(_xlfn._xlws.FILTER($I$4:$AT$335,$K$4:$K$335=AW324),35)),الفرضيات!$N$2:$O$11,2,0))-BA324),0)</f>
        <v>0</v>
      </c>
      <c r="CH324" s="158" cm="1">
        <f t="array" ref="CH324">IFERROR(MAX(0,MAX(BN324,BV324,CD324)*(1+VLOOKUP(MAX(_xlfn.CHOOSECOLS(_xlfn._xlws.FILTER($I$4:$AT$335,$K$4:$K$335=AW324),35)),الفرضيات!$N$2:$O$11,2,0))-BB324),0)</f>
        <v>0</v>
      </c>
    </row>
    <row r="325" spans="9:86" ht="24.75" thickBot="1" x14ac:dyDescent="0.3">
      <c r="I325" s="10"/>
      <c r="J325" s="10"/>
      <c r="K325" s="10"/>
      <c r="L325" s="10"/>
      <c r="M325" s="10"/>
      <c r="N325" s="10"/>
      <c r="O325" s="10"/>
      <c r="P325" s="10"/>
      <c r="Q325" s="10"/>
      <c r="R325" s="10"/>
      <c r="S325" s="10"/>
      <c r="T325" s="114"/>
      <c r="U325" s="114"/>
      <c r="V325" s="114"/>
      <c r="W325" s="10"/>
      <c r="X325" s="10"/>
      <c r="Y325" s="10"/>
      <c r="Z325" s="10"/>
      <c r="AA325" s="10"/>
      <c r="AB325" s="10"/>
      <c r="AC325" s="10"/>
      <c r="AD325" s="10"/>
      <c r="AE325" s="10"/>
      <c r="AF325" s="10"/>
      <c r="AG325" s="10"/>
      <c r="AH325" s="10"/>
      <c r="AI325" s="10"/>
      <c r="AJ325" s="10"/>
      <c r="AK325" s="10"/>
      <c r="AL325" s="10"/>
      <c r="AM325" s="10"/>
      <c r="AN325" s="10"/>
      <c r="AO325" s="10"/>
      <c r="AP325" s="10"/>
      <c r="AQ325" s="111" t="str">
        <f t="shared" ref="AQ325:AQ335" si="85">IFERROR(
IF(AND(AM325&lt;&gt;0,AL325&lt;&gt;0,AK325&lt;&gt;0),
VLOOKUP(AL325,$B$45:$C$48,2,0)*VLOOKUP(AM325,$B$45:$C$48,2,0)*VLOOKUP(AK325,$B$45:$C$48,2,0),
VLOOKUP(AO325,$B$45:$C$48,2,0)*VLOOKUP(AP325,$B$45:$C$48,2,0)*VLOOKUP(AN325,$B$45:$C$48,2,0)),"")</f>
        <v/>
      </c>
      <c r="AR325" s="114" t="str">
        <f>IF(AQ325="","",(LOOKUP(SUM(N325:O325),الفرضيات!$R$2:$R$9, الفرضيات!$S$2:$S$9)))</f>
        <v/>
      </c>
      <c r="AS325" s="114" t="str">
        <f>IF(ISBLANK(L325),"",الفرضيات!$L$2)</f>
        <v/>
      </c>
      <c r="AT325" s="10"/>
      <c r="AU325" s="142"/>
      <c r="AV325" s="10"/>
      <c r="AW325" s="10"/>
      <c r="AX325" s="10"/>
      <c r="AY325" s="10"/>
      <c r="AZ325" s="10"/>
      <c r="BA325" s="10"/>
      <c r="BB325" s="10"/>
      <c r="BC325" s="10"/>
      <c r="BD325" s="10"/>
      <c r="BE325" s="10"/>
      <c r="BF325" s="144"/>
      <c r="BG325" s="158" t="str">
        <f>IF(ISBLANK(L325),"0",T325*(R325-AG325)/الفرضيات!$H$2*(1+AR325))</f>
        <v>0</v>
      </c>
      <c r="BH325" s="158" t="str">
        <f t="shared" ref="BH325:BH335" si="86">IF(ISBLANK(L325),"0",_xlfn.CEILING.MATH(W325))</f>
        <v>0</v>
      </c>
      <c r="BI325" s="158" t="str">
        <f t="shared" ref="BI325:BI335" si="87">IF(ISBLANK(AW325),"0",_xlfn.CEILING.MATH(BC325))</f>
        <v>0</v>
      </c>
      <c r="BJ325" s="158" t="str">
        <f t="shared" ref="BJ325:BJ335" si="88">IF(ISBLANK(AW325),"0",BM325+BN325)</f>
        <v>0</v>
      </c>
      <c r="BK325" s="158" t="str">
        <f t="shared" ref="BK325:BK335" si="89">IF(ISBLANK(L325),"0",_xlfn.CEILING.MATH(AD325))</f>
        <v>0</v>
      </c>
      <c r="BL325" s="158" t="str">
        <f t="shared" ref="BL325:BL335" si="90">IF(ISBLANK(L325),"0",_xlfn.CEILING.MATH(Z325))</f>
        <v>0</v>
      </c>
      <c r="BM325" s="158" t="str" cm="1">
        <f t="array" ref="BM325">IF(ISBLANK(AW325),"0",_xlfn.CEILING.MATH(AX325/الفرضيات!$H$3*(1+MAX(_xlfn.CHOOSECOLS(_xlfn._xlws.FILTER($I$4:$AT$335,$K$4:$K$335=AW325),36)))))</f>
        <v>0</v>
      </c>
      <c r="BN325" s="158" t="str" cm="1">
        <f t="array" ref="BN325">IF(ISBLANK(AW325),"0",_xlfn.CEILING.MATH(AY325/الفرضيات!$H$4*(1+MAX(_xlfn.CHOOSECOLS(_xlfn._xlws.FILTER($I$4:$AT$335,$K$4:$K$335=AW325),36)))))</f>
        <v>0</v>
      </c>
      <c r="BO325" s="158" t="str">
        <f>IF(ISBLANK(L325),"0",IF(S325&lt;2,"0",(U325*(R325-AG325)/الفرضيات!$H$2*(1+AR325))))</f>
        <v>0</v>
      </c>
      <c r="BP325" s="158" t="str">
        <f t="shared" ref="BP325:BP335" si="91">IF(ISBLANK(L325),"0",_xlfn.CEILING.MATH(X325))</f>
        <v>0</v>
      </c>
      <c r="BQ325" s="158" t="str">
        <f t="shared" ref="BQ325:BQ335" si="92">IF(ISBLANK(AW325),"0",_xlfn.CEILING.MATH(BD325))</f>
        <v>0</v>
      </c>
      <c r="BR325" s="158" t="str">
        <f t="shared" ref="BR325:BR335" si="93">IF(ISBLANK(AW325),"0",IF($AZ325&lt;2,"0",BU325+BV325))</f>
        <v>0</v>
      </c>
      <c r="BS325" s="158" t="str">
        <f t="shared" ref="BS325:BS335" si="94">IF(ISBLANK(L325),"0",_xlfn.CEILING.MATH(AE325))</f>
        <v>0</v>
      </c>
      <c r="BT325" s="158" t="str">
        <f t="shared" ref="BT325:BT335" si="95">IF(ISBLANK(L325),"0",_xlfn.CEILING.MATH(AA325))</f>
        <v>0</v>
      </c>
      <c r="BU325" s="158" t="str" cm="1">
        <f t="array" ref="BU325">IF(ISBLANK(AW325),"0",IF($AZ325&lt;2,"0",_xlfn.CEILING.MATH(AX325/الفرضيات!$H$3*(1+MAX(_xlfn.CHOOSECOLS(_xlfn._xlws.FILTER($I$4:$AT$335,$K$4:$K$335=AW325),36))))))</f>
        <v>0</v>
      </c>
      <c r="BV325" s="158" t="str" cm="1">
        <f t="array" ref="BV325">IF(ISBLANK(AW325),"0",IF($AZ325&lt;2,"0",_xlfn.CEILING.MATH(AY325/الفرضيات!$H$4*(1+MAX(_xlfn.CHOOSECOLS(_xlfn._xlws.FILTER($I$4:$AT$335,$K$4:$K$335=AW325),36))))))</f>
        <v>0</v>
      </c>
      <c r="BW325" s="158" t="str">
        <f>IF(ISBLANK(L325),"0",IF(S325&lt;3,"0",(V325*(R325-AG325)/الفرضيات!$H$2*(1+AR325))))</f>
        <v>0</v>
      </c>
      <c r="BX325" s="158" t="str">
        <f t="shared" ref="BX325:BX335" si="96">IF(ISBLANK(L325),"0",_xlfn.CEILING.MATH(Y325))</f>
        <v>0</v>
      </c>
      <c r="BY325" s="158" t="str">
        <f t="shared" ref="BY325:BY335" si="97">IF(ISBLANK(AW325),"0",_xlfn.CEILING.MATH(BE325))</f>
        <v>0</v>
      </c>
      <c r="BZ325" s="158" t="str">
        <f t="shared" ref="BZ325:BZ335" si="98">IF(ISBLANK(AW325),"0",IF($AZ325&lt;3,"0",CC325+CD325))</f>
        <v>0</v>
      </c>
      <c r="CA325" s="158" t="str">
        <f t="shared" ref="CA325:CA335" si="99">IF(ISBLANK(L325),"0",_xlfn.CEILING.MATH(AF325))</f>
        <v>0</v>
      </c>
      <c r="CB325" s="158" t="str">
        <f t="shared" ref="CB325:CB335" si="100">IF(ISBLANK(L325),"0",_xlfn.CEILING.MATH(AB325))</f>
        <v>0</v>
      </c>
      <c r="CC325" s="158" t="str" cm="1">
        <f t="array" ref="CC325">IF(ISBLANK(AW325),"0",IF($AZ325&lt;3,"0",_xlfn.CEILING.MATH(AX325/الفرضيات!$H$3*(1+MAX(_xlfn.CHOOSECOLS(_xlfn._xlws.FILTER($I$4:$AT$335,$K$4:$K$335=AW325),36))))))</f>
        <v>0</v>
      </c>
      <c r="CD325" s="158" t="str" cm="1">
        <f t="array" ref="CD325">IF(ISBLANK(AW325),"0",IF($AZ325&lt;3,"0",_xlfn.CEILING.MATH(AY325/الفرضيات!$H$4*(1+MAX(_xlfn.CHOOSECOLS(_xlfn._xlws.FILTER($I$4:$AT$335,$K$4:$K$335=AW325),36))))))</f>
        <v>0</v>
      </c>
      <c r="CE325" s="158">
        <f>IFERROR(MAX(0,((BG325+BO325+BW325)*(1+AS325+AR325)+(BH325+BI325+BJ325+BL325+BP325+BQ325+BR325+BT325+BX325+BY325+BZ325+CB325)*(1+AS325))*(1+ VLOOKUP(AQ325,الفرضيات!$N$1:$O$11,2,0))-AH325),0)</f>
        <v>0</v>
      </c>
      <c r="CF325" s="158">
        <f t="shared" ref="CF325:CF335" si="101">IFERROR(BK325+BS325+CA325,0)</f>
        <v>0</v>
      </c>
      <c r="CG325" s="158" cm="1">
        <f t="array" ref="CG325">IFERROR(MAX(0,MAX(BM325,BU325,CC325)*(1+VLOOKUP(MAX(_xlfn.CHOOSECOLS(_xlfn._xlws.FILTER($I$4:$AT$335,$K$4:$K$335=AW325),35)),الفرضيات!$N$2:$O$11,2,0))-BA325),0)</f>
        <v>0</v>
      </c>
      <c r="CH325" s="158" cm="1">
        <f t="array" ref="CH325">IFERROR(MAX(0,MAX(BN325,BV325,CD325)*(1+VLOOKUP(MAX(_xlfn.CHOOSECOLS(_xlfn._xlws.FILTER($I$4:$AT$335,$K$4:$K$335=AW325),35)),الفرضيات!$N$2:$O$11,2,0))-BB325),0)</f>
        <v>0</v>
      </c>
    </row>
    <row r="326" spans="9:86" ht="24.75" thickBot="1" x14ac:dyDescent="0.3">
      <c r="I326" s="10"/>
      <c r="J326" s="10"/>
      <c r="K326" s="10"/>
      <c r="L326" s="10"/>
      <c r="M326" s="10"/>
      <c r="N326" s="10"/>
      <c r="O326" s="10"/>
      <c r="P326" s="10"/>
      <c r="Q326" s="10"/>
      <c r="R326" s="10"/>
      <c r="S326" s="10"/>
      <c r="T326" s="114"/>
      <c r="U326" s="114"/>
      <c r="V326" s="114"/>
      <c r="W326" s="10"/>
      <c r="X326" s="10"/>
      <c r="Y326" s="10"/>
      <c r="Z326" s="10"/>
      <c r="AA326" s="10"/>
      <c r="AB326" s="10"/>
      <c r="AC326" s="10"/>
      <c r="AD326" s="10"/>
      <c r="AE326" s="10"/>
      <c r="AF326" s="10"/>
      <c r="AG326" s="10"/>
      <c r="AH326" s="10"/>
      <c r="AI326" s="10"/>
      <c r="AJ326" s="10"/>
      <c r="AK326" s="10"/>
      <c r="AL326" s="10"/>
      <c r="AM326" s="10"/>
      <c r="AN326" s="10"/>
      <c r="AO326" s="10"/>
      <c r="AP326" s="10"/>
      <c r="AQ326" s="111" t="str">
        <f t="shared" si="85"/>
        <v/>
      </c>
      <c r="AR326" s="114" t="str">
        <f>IF(AQ326="","",(LOOKUP(SUM(N326:O326),الفرضيات!$R$2:$R$9, الفرضيات!$S$2:$S$9)))</f>
        <v/>
      </c>
      <c r="AS326" s="114" t="str">
        <f>IF(ISBLANK(L326),"",الفرضيات!$L$2)</f>
        <v/>
      </c>
      <c r="AT326" s="10"/>
      <c r="AU326" s="142"/>
      <c r="AV326" s="10"/>
      <c r="AW326" s="10"/>
      <c r="AX326" s="10"/>
      <c r="AY326" s="10"/>
      <c r="AZ326" s="10"/>
      <c r="BA326" s="10"/>
      <c r="BB326" s="10"/>
      <c r="BC326" s="10"/>
      <c r="BD326" s="10"/>
      <c r="BE326" s="10"/>
      <c r="BF326" s="144"/>
      <c r="BG326" s="158" t="str">
        <f>IF(ISBLANK(L326),"0",T326*(R326-AG326)/الفرضيات!$H$2*(1+AR326))</f>
        <v>0</v>
      </c>
      <c r="BH326" s="158" t="str">
        <f t="shared" si="86"/>
        <v>0</v>
      </c>
      <c r="BI326" s="158" t="str">
        <f t="shared" si="87"/>
        <v>0</v>
      </c>
      <c r="BJ326" s="158" t="str">
        <f t="shared" si="88"/>
        <v>0</v>
      </c>
      <c r="BK326" s="158" t="str">
        <f t="shared" si="89"/>
        <v>0</v>
      </c>
      <c r="BL326" s="158" t="str">
        <f t="shared" si="90"/>
        <v>0</v>
      </c>
      <c r="BM326" s="158" t="str" cm="1">
        <f t="array" ref="BM326">IF(ISBLANK(AW326),"0",_xlfn.CEILING.MATH(AX326/الفرضيات!$H$3*(1+MAX(_xlfn.CHOOSECOLS(_xlfn._xlws.FILTER($I$4:$AT$335,$K$4:$K$335=AW326),36)))))</f>
        <v>0</v>
      </c>
      <c r="BN326" s="158" t="str" cm="1">
        <f t="array" ref="BN326">IF(ISBLANK(AW326),"0",_xlfn.CEILING.MATH(AY326/الفرضيات!$H$4*(1+MAX(_xlfn.CHOOSECOLS(_xlfn._xlws.FILTER($I$4:$AT$335,$K$4:$K$335=AW326),36)))))</f>
        <v>0</v>
      </c>
      <c r="BO326" s="158" t="str">
        <f>IF(ISBLANK(L326),"0",IF(S326&lt;2,"0",(U326*(R326-AG326)/الفرضيات!$H$2*(1+AR326))))</f>
        <v>0</v>
      </c>
      <c r="BP326" s="158" t="str">
        <f t="shared" si="91"/>
        <v>0</v>
      </c>
      <c r="BQ326" s="158" t="str">
        <f t="shared" si="92"/>
        <v>0</v>
      </c>
      <c r="BR326" s="158" t="str">
        <f t="shared" si="93"/>
        <v>0</v>
      </c>
      <c r="BS326" s="158" t="str">
        <f t="shared" si="94"/>
        <v>0</v>
      </c>
      <c r="BT326" s="158" t="str">
        <f t="shared" si="95"/>
        <v>0</v>
      </c>
      <c r="BU326" s="158" t="str" cm="1">
        <f t="array" ref="BU326">IF(ISBLANK(AW326),"0",IF($AZ326&lt;2,"0",_xlfn.CEILING.MATH(AX326/الفرضيات!$H$3*(1+MAX(_xlfn.CHOOSECOLS(_xlfn._xlws.FILTER($I$4:$AT$335,$K$4:$K$335=AW326),36))))))</f>
        <v>0</v>
      </c>
      <c r="BV326" s="158" t="str" cm="1">
        <f t="array" ref="BV326">IF(ISBLANK(AW326),"0",IF($AZ326&lt;2,"0",_xlfn.CEILING.MATH(AY326/الفرضيات!$H$4*(1+MAX(_xlfn.CHOOSECOLS(_xlfn._xlws.FILTER($I$4:$AT$335,$K$4:$K$335=AW326),36))))))</f>
        <v>0</v>
      </c>
      <c r="BW326" s="158" t="str">
        <f>IF(ISBLANK(L326),"0",IF(S326&lt;3,"0",(V326*(R326-AG326)/الفرضيات!$H$2*(1+AR326))))</f>
        <v>0</v>
      </c>
      <c r="BX326" s="158" t="str">
        <f t="shared" si="96"/>
        <v>0</v>
      </c>
      <c r="BY326" s="158" t="str">
        <f t="shared" si="97"/>
        <v>0</v>
      </c>
      <c r="BZ326" s="158" t="str">
        <f t="shared" si="98"/>
        <v>0</v>
      </c>
      <c r="CA326" s="158" t="str">
        <f t="shared" si="99"/>
        <v>0</v>
      </c>
      <c r="CB326" s="158" t="str">
        <f t="shared" si="100"/>
        <v>0</v>
      </c>
      <c r="CC326" s="158" t="str" cm="1">
        <f t="array" ref="CC326">IF(ISBLANK(AW326),"0",IF($AZ326&lt;3,"0",_xlfn.CEILING.MATH(AX326/الفرضيات!$H$3*(1+MAX(_xlfn.CHOOSECOLS(_xlfn._xlws.FILTER($I$4:$AT$335,$K$4:$K$335=AW326),36))))))</f>
        <v>0</v>
      </c>
      <c r="CD326" s="158" t="str" cm="1">
        <f t="array" ref="CD326">IF(ISBLANK(AW326),"0",IF($AZ326&lt;3,"0",_xlfn.CEILING.MATH(AY326/الفرضيات!$H$4*(1+MAX(_xlfn.CHOOSECOLS(_xlfn._xlws.FILTER($I$4:$AT$335,$K$4:$K$335=AW326),36))))))</f>
        <v>0</v>
      </c>
      <c r="CE326" s="158">
        <f>IFERROR(MAX(0,((BG326+BO326+BW326)*(1+AS326+AR326)+(BH326+BI326+BJ326+BL326+BP326+BQ326+BR326+BT326+BX326+BY326+BZ326+CB326)*(1+AS326))*(1+ VLOOKUP(AQ326,الفرضيات!$N$1:$O$11,2,0))-AH326),0)</f>
        <v>0</v>
      </c>
      <c r="CF326" s="158">
        <f t="shared" si="101"/>
        <v>0</v>
      </c>
      <c r="CG326" s="158" cm="1">
        <f t="array" ref="CG326">IFERROR(MAX(0,MAX(BM326,BU326,CC326)*(1+VLOOKUP(MAX(_xlfn.CHOOSECOLS(_xlfn._xlws.FILTER($I$4:$AT$335,$K$4:$K$335=AW326),35)),الفرضيات!$N$2:$O$11,2,0))-BA326),0)</f>
        <v>0</v>
      </c>
      <c r="CH326" s="158" cm="1">
        <f t="array" ref="CH326">IFERROR(MAX(0,MAX(BN326,BV326,CD326)*(1+VLOOKUP(MAX(_xlfn.CHOOSECOLS(_xlfn._xlws.FILTER($I$4:$AT$335,$K$4:$K$335=AW326),35)),الفرضيات!$N$2:$O$11,2,0))-BB326),0)</f>
        <v>0</v>
      </c>
    </row>
    <row r="327" spans="9:86" ht="24.75" thickBot="1" x14ac:dyDescent="0.3">
      <c r="I327" s="10"/>
      <c r="J327" s="10"/>
      <c r="K327" s="10"/>
      <c r="L327" s="10"/>
      <c r="M327" s="10"/>
      <c r="N327" s="10"/>
      <c r="O327" s="10"/>
      <c r="P327" s="10"/>
      <c r="Q327" s="10"/>
      <c r="R327" s="10"/>
      <c r="S327" s="10"/>
      <c r="T327" s="114"/>
      <c r="U327" s="114"/>
      <c r="V327" s="114"/>
      <c r="W327" s="10"/>
      <c r="X327" s="10"/>
      <c r="Y327" s="10"/>
      <c r="Z327" s="10"/>
      <c r="AA327" s="10"/>
      <c r="AB327" s="10"/>
      <c r="AC327" s="10"/>
      <c r="AD327" s="10"/>
      <c r="AE327" s="10"/>
      <c r="AF327" s="10"/>
      <c r="AG327" s="10"/>
      <c r="AH327" s="10"/>
      <c r="AI327" s="10"/>
      <c r="AJ327" s="10"/>
      <c r="AK327" s="10"/>
      <c r="AL327" s="10"/>
      <c r="AM327" s="10"/>
      <c r="AN327" s="10"/>
      <c r="AO327" s="10"/>
      <c r="AP327" s="10"/>
      <c r="AQ327" s="111" t="str">
        <f t="shared" si="85"/>
        <v/>
      </c>
      <c r="AR327" s="114" t="str">
        <f>IF(AQ327="","",(LOOKUP(SUM(N327:O327),الفرضيات!$R$2:$R$9, الفرضيات!$S$2:$S$9)))</f>
        <v/>
      </c>
      <c r="AS327" s="114" t="str">
        <f>IF(ISBLANK(L327),"",الفرضيات!$L$2)</f>
        <v/>
      </c>
      <c r="AT327" s="10"/>
      <c r="AU327" s="142"/>
      <c r="AV327" s="10"/>
      <c r="AW327" s="10"/>
      <c r="AX327" s="10"/>
      <c r="AY327" s="10"/>
      <c r="AZ327" s="10"/>
      <c r="BA327" s="10"/>
      <c r="BB327" s="10"/>
      <c r="BC327" s="10"/>
      <c r="BD327" s="10"/>
      <c r="BE327" s="10"/>
      <c r="BF327" s="144"/>
      <c r="BG327" s="158" t="str">
        <f>IF(ISBLANK(L327),"0",T327*(R327-AG327)/الفرضيات!$H$2*(1+AR327))</f>
        <v>0</v>
      </c>
      <c r="BH327" s="158" t="str">
        <f t="shared" si="86"/>
        <v>0</v>
      </c>
      <c r="BI327" s="158" t="str">
        <f t="shared" si="87"/>
        <v>0</v>
      </c>
      <c r="BJ327" s="158" t="str">
        <f t="shared" si="88"/>
        <v>0</v>
      </c>
      <c r="BK327" s="158" t="str">
        <f t="shared" si="89"/>
        <v>0</v>
      </c>
      <c r="BL327" s="158" t="str">
        <f t="shared" si="90"/>
        <v>0</v>
      </c>
      <c r="BM327" s="158" t="str" cm="1">
        <f t="array" ref="BM327">IF(ISBLANK(AW327),"0",_xlfn.CEILING.MATH(AX327/الفرضيات!$H$3*(1+MAX(_xlfn.CHOOSECOLS(_xlfn._xlws.FILTER($I$4:$AT$335,$K$4:$K$335=AW327),36)))))</f>
        <v>0</v>
      </c>
      <c r="BN327" s="158" t="str" cm="1">
        <f t="array" ref="BN327">IF(ISBLANK(AW327),"0",_xlfn.CEILING.MATH(AY327/الفرضيات!$H$4*(1+MAX(_xlfn.CHOOSECOLS(_xlfn._xlws.FILTER($I$4:$AT$335,$K$4:$K$335=AW327),36)))))</f>
        <v>0</v>
      </c>
      <c r="BO327" s="158" t="str">
        <f>IF(ISBLANK(L327),"0",IF(S327&lt;2,"0",(U327*(R327-AG327)/الفرضيات!$H$2*(1+AR327))))</f>
        <v>0</v>
      </c>
      <c r="BP327" s="158" t="str">
        <f t="shared" si="91"/>
        <v>0</v>
      </c>
      <c r="BQ327" s="158" t="str">
        <f t="shared" si="92"/>
        <v>0</v>
      </c>
      <c r="BR327" s="158" t="str">
        <f t="shared" si="93"/>
        <v>0</v>
      </c>
      <c r="BS327" s="158" t="str">
        <f t="shared" si="94"/>
        <v>0</v>
      </c>
      <c r="BT327" s="158" t="str">
        <f t="shared" si="95"/>
        <v>0</v>
      </c>
      <c r="BU327" s="158" t="str" cm="1">
        <f t="array" ref="BU327">IF(ISBLANK(AW327),"0",IF($AZ327&lt;2,"0",_xlfn.CEILING.MATH(AX327/الفرضيات!$H$3*(1+MAX(_xlfn.CHOOSECOLS(_xlfn._xlws.FILTER($I$4:$AT$335,$K$4:$K$335=AW327),36))))))</f>
        <v>0</v>
      </c>
      <c r="BV327" s="158" t="str" cm="1">
        <f t="array" ref="BV327">IF(ISBLANK(AW327),"0",IF($AZ327&lt;2,"0",_xlfn.CEILING.MATH(AY327/الفرضيات!$H$4*(1+MAX(_xlfn.CHOOSECOLS(_xlfn._xlws.FILTER($I$4:$AT$335,$K$4:$K$335=AW327),36))))))</f>
        <v>0</v>
      </c>
      <c r="BW327" s="158" t="str">
        <f>IF(ISBLANK(L327),"0",IF(S327&lt;3,"0",(V327*(R327-AG327)/الفرضيات!$H$2*(1+AR327))))</f>
        <v>0</v>
      </c>
      <c r="BX327" s="158" t="str">
        <f t="shared" si="96"/>
        <v>0</v>
      </c>
      <c r="BY327" s="158" t="str">
        <f t="shared" si="97"/>
        <v>0</v>
      </c>
      <c r="BZ327" s="158" t="str">
        <f t="shared" si="98"/>
        <v>0</v>
      </c>
      <c r="CA327" s="158" t="str">
        <f t="shared" si="99"/>
        <v>0</v>
      </c>
      <c r="CB327" s="158" t="str">
        <f t="shared" si="100"/>
        <v>0</v>
      </c>
      <c r="CC327" s="158" t="str" cm="1">
        <f t="array" ref="CC327">IF(ISBLANK(AW327),"0",IF($AZ327&lt;3,"0",_xlfn.CEILING.MATH(AX327/الفرضيات!$H$3*(1+MAX(_xlfn.CHOOSECOLS(_xlfn._xlws.FILTER($I$4:$AT$335,$K$4:$K$335=AW327),36))))))</f>
        <v>0</v>
      </c>
      <c r="CD327" s="158" t="str" cm="1">
        <f t="array" ref="CD327">IF(ISBLANK(AW327),"0",IF($AZ327&lt;3,"0",_xlfn.CEILING.MATH(AY327/الفرضيات!$H$4*(1+MAX(_xlfn.CHOOSECOLS(_xlfn._xlws.FILTER($I$4:$AT$335,$K$4:$K$335=AW327),36))))))</f>
        <v>0</v>
      </c>
      <c r="CE327" s="158">
        <f>IFERROR(MAX(0,((BG327+BO327+BW327)*(1+AS327+AR327)+(BH327+BI327+BJ327+BL327+BP327+BQ327+BR327+BT327+BX327+BY327+BZ327+CB327)*(1+AS327))*(1+ VLOOKUP(AQ327,الفرضيات!$N$1:$O$11,2,0))-AH327),0)</f>
        <v>0</v>
      </c>
      <c r="CF327" s="158">
        <f t="shared" si="101"/>
        <v>0</v>
      </c>
      <c r="CG327" s="158" cm="1">
        <f t="array" ref="CG327">IFERROR(MAX(0,MAX(BM327,BU327,CC327)*(1+VLOOKUP(MAX(_xlfn.CHOOSECOLS(_xlfn._xlws.FILTER($I$4:$AT$335,$K$4:$K$335=AW327),35)),الفرضيات!$N$2:$O$11,2,0))-BA327),0)</f>
        <v>0</v>
      </c>
      <c r="CH327" s="158" cm="1">
        <f t="array" ref="CH327">IFERROR(MAX(0,MAX(BN327,BV327,CD327)*(1+VLOOKUP(MAX(_xlfn.CHOOSECOLS(_xlfn._xlws.FILTER($I$4:$AT$335,$K$4:$K$335=AW327),35)),الفرضيات!$N$2:$O$11,2,0))-BB327),0)</f>
        <v>0</v>
      </c>
    </row>
    <row r="328" spans="9:86" ht="24.75" thickBot="1" x14ac:dyDescent="0.3">
      <c r="I328" s="10"/>
      <c r="J328" s="10"/>
      <c r="K328" s="10"/>
      <c r="L328" s="10"/>
      <c r="M328" s="10"/>
      <c r="N328" s="10"/>
      <c r="O328" s="10"/>
      <c r="P328" s="10"/>
      <c r="Q328" s="10"/>
      <c r="R328" s="10"/>
      <c r="S328" s="10"/>
      <c r="T328" s="114"/>
      <c r="U328" s="114"/>
      <c r="V328" s="114"/>
      <c r="W328" s="10"/>
      <c r="X328" s="10"/>
      <c r="Y328" s="10"/>
      <c r="Z328" s="10"/>
      <c r="AA328" s="10"/>
      <c r="AB328" s="10"/>
      <c r="AC328" s="10"/>
      <c r="AD328" s="10"/>
      <c r="AE328" s="10"/>
      <c r="AF328" s="10"/>
      <c r="AG328" s="10"/>
      <c r="AH328" s="10"/>
      <c r="AI328" s="10"/>
      <c r="AJ328" s="10"/>
      <c r="AK328" s="10"/>
      <c r="AL328" s="10"/>
      <c r="AM328" s="10"/>
      <c r="AN328" s="10"/>
      <c r="AO328" s="10"/>
      <c r="AP328" s="10"/>
      <c r="AQ328" s="111" t="str">
        <f t="shared" si="85"/>
        <v/>
      </c>
      <c r="AR328" s="114" t="str">
        <f>IF(AQ328="","",(LOOKUP(SUM(N328:O328),الفرضيات!$R$2:$R$9, الفرضيات!$S$2:$S$9)))</f>
        <v/>
      </c>
      <c r="AS328" s="114" t="str">
        <f>IF(ISBLANK(L328),"",الفرضيات!$L$2)</f>
        <v/>
      </c>
      <c r="AT328" s="10"/>
      <c r="AU328" s="142"/>
      <c r="AV328" s="10"/>
      <c r="AW328" s="10"/>
      <c r="AX328" s="10"/>
      <c r="AY328" s="10"/>
      <c r="AZ328" s="10"/>
      <c r="BA328" s="10"/>
      <c r="BB328" s="10"/>
      <c r="BC328" s="10"/>
      <c r="BD328" s="10"/>
      <c r="BE328" s="10"/>
      <c r="BF328" s="144"/>
      <c r="BG328" s="158" t="str">
        <f>IF(ISBLANK(L328),"0",T328*(R328-AG328)/الفرضيات!$H$2*(1+AR328))</f>
        <v>0</v>
      </c>
      <c r="BH328" s="158" t="str">
        <f t="shared" si="86"/>
        <v>0</v>
      </c>
      <c r="BI328" s="158" t="str">
        <f t="shared" si="87"/>
        <v>0</v>
      </c>
      <c r="BJ328" s="158" t="str">
        <f t="shared" si="88"/>
        <v>0</v>
      </c>
      <c r="BK328" s="158" t="str">
        <f t="shared" si="89"/>
        <v>0</v>
      </c>
      <c r="BL328" s="158" t="str">
        <f t="shared" si="90"/>
        <v>0</v>
      </c>
      <c r="BM328" s="158" t="str" cm="1">
        <f t="array" ref="BM328">IF(ISBLANK(AW328),"0",_xlfn.CEILING.MATH(AX328/الفرضيات!$H$3*(1+MAX(_xlfn.CHOOSECOLS(_xlfn._xlws.FILTER($I$4:$AT$335,$K$4:$K$335=AW328),36)))))</f>
        <v>0</v>
      </c>
      <c r="BN328" s="158" t="str" cm="1">
        <f t="array" ref="BN328">IF(ISBLANK(AW328),"0",_xlfn.CEILING.MATH(AY328/الفرضيات!$H$4*(1+MAX(_xlfn.CHOOSECOLS(_xlfn._xlws.FILTER($I$4:$AT$335,$K$4:$K$335=AW328),36)))))</f>
        <v>0</v>
      </c>
      <c r="BO328" s="158" t="str">
        <f>IF(ISBLANK(L328),"0",IF(S328&lt;2,"0",(U328*(R328-AG328)/الفرضيات!$H$2*(1+AR328))))</f>
        <v>0</v>
      </c>
      <c r="BP328" s="158" t="str">
        <f t="shared" si="91"/>
        <v>0</v>
      </c>
      <c r="BQ328" s="158" t="str">
        <f t="shared" si="92"/>
        <v>0</v>
      </c>
      <c r="BR328" s="158" t="str">
        <f t="shared" si="93"/>
        <v>0</v>
      </c>
      <c r="BS328" s="158" t="str">
        <f t="shared" si="94"/>
        <v>0</v>
      </c>
      <c r="BT328" s="158" t="str">
        <f t="shared" si="95"/>
        <v>0</v>
      </c>
      <c r="BU328" s="158" t="str" cm="1">
        <f t="array" ref="BU328">IF(ISBLANK(AW328),"0",IF($AZ328&lt;2,"0",_xlfn.CEILING.MATH(AX328/الفرضيات!$H$3*(1+MAX(_xlfn.CHOOSECOLS(_xlfn._xlws.FILTER($I$4:$AT$335,$K$4:$K$335=AW328),36))))))</f>
        <v>0</v>
      </c>
      <c r="BV328" s="158" t="str" cm="1">
        <f t="array" ref="BV328">IF(ISBLANK(AW328),"0",IF($AZ328&lt;2,"0",_xlfn.CEILING.MATH(AY328/الفرضيات!$H$4*(1+MAX(_xlfn.CHOOSECOLS(_xlfn._xlws.FILTER($I$4:$AT$335,$K$4:$K$335=AW328),36))))))</f>
        <v>0</v>
      </c>
      <c r="BW328" s="158" t="str">
        <f>IF(ISBLANK(L328),"0",IF(S328&lt;3,"0",(V328*(R328-AG328)/الفرضيات!$H$2*(1+AR328))))</f>
        <v>0</v>
      </c>
      <c r="BX328" s="158" t="str">
        <f t="shared" si="96"/>
        <v>0</v>
      </c>
      <c r="BY328" s="158" t="str">
        <f t="shared" si="97"/>
        <v>0</v>
      </c>
      <c r="BZ328" s="158" t="str">
        <f t="shared" si="98"/>
        <v>0</v>
      </c>
      <c r="CA328" s="158" t="str">
        <f t="shared" si="99"/>
        <v>0</v>
      </c>
      <c r="CB328" s="158" t="str">
        <f t="shared" si="100"/>
        <v>0</v>
      </c>
      <c r="CC328" s="158" t="str" cm="1">
        <f t="array" ref="CC328">IF(ISBLANK(AW328),"0",IF($AZ328&lt;3,"0",_xlfn.CEILING.MATH(AX328/الفرضيات!$H$3*(1+MAX(_xlfn.CHOOSECOLS(_xlfn._xlws.FILTER($I$4:$AT$335,$K$4:$K$335=AW328),36))))))</f>
        <v>0</v>
      </c>
      <c r="CD328" s="158" t="str" cm="1">
        <f t="array" ref="CD328">IF(ISBLANK(AW328),"0",IF($AZ328&lt;3,"0",_xlfn.CEILING.MATH(AY328/الفرضيات!$H$4*(1+MAX(_xlfn.CHOOSECOLS(_xlfn._xlws.FILTER($I$4:$AT$335,$K$4:$K$335=AW328),36))))))</f>
        <v>0</v>
      </c>
      <c r="CE328" s="158">
        <f>IFERROR(MAX(0,((BG328+BO328+BW328)*(1+AS328+AR328)+(BH328+BI328+BJ328+BL328+BP328+BQ328+BR328+BT328+BX328+BY328+BZ328+CB328)*(1+AS328))*(1+ VLOOKUP(AQ328,الفرضيات!$N$1:$O$11,2,0))-AH328),0)</f>
        <v>0</v>
      </c>
      <c r="CF328" s="158">
        <f t="shared" si="101"/>
        <v>0</v>
      </c>
      <c r="CG328" s="158" cm="1">
        <f t="array" ref="CG328">IFERROR(MAX(0,MAX(BM328,BU328,CC328)*(1+VLOOKUP(MAX(_xlfn.CHOOSECOLS(_xlfn._xlws.FILTER($I$4:$AT$335,$K$4:$K$335=AW328),35)),الفرضيات!$N$2:$O$11,2,0))-BA328),0)</f>
        <v>0</v>
      </c>
      <c r="CH328" s="158" cm="1">
        <f t="array" ref="CH328">IFERROR(MAX(0,MAX(BN328,BV328,CD328)*(1+VLOOKUP(MAX(_xlfn.CHOOSECOLS(_xlfn._xlws.FILTER($I$4:$AT$335,$K$4:$K$335=AW328),35)),الفرضيات!$N$2:$O$11,2,0))-BB328),0)</f>
        <v>0</v>
      </c>
    </row>
    <row r="329" spans="9:86" ht="24.75" thickBot="1" x14ac:dyDescent="0.3">
      <c r="I329" s="10"/>
      <c r="J329" s="10"/>
      <c r="K329" s="10"/>
      <c r="L329" s="10"/>
      <c r="M329" s="10"/>
      <c r="N329" s="10"/>
      <c r="O329" s="10"/>
      <c r="P329" s="10"/>
      <c r="Q329" s="10"/>
      <c r="R329" s="10"/>
      <c r="S329" s="10"/>
      <c r="T329" s="114"/>
      <c r="U329" s="114"/>
      <c r="V329" s="114"/>
      <c r="W329" s="10"/>
      <c r="X329" s="10"/>
      <c r="Y329" s="10"/>
      <c r="Z329" s="10"/>
      <c r="AA329" s="10"/>
      <c r="AB329" s="10"/>
      <c r="AC329" s="10"/>
      <c r="AD329" s="10"/>
      <c r="AE329" s="10"/>
      <c r="AF329" s="10"/>
      <c r="AG329" s="10"/>
      <c r="AH329" s="10"/>
      <c r="AI329" s="10"/>
      <c r="AJ329" s="10"/>
      <c r="AK329" s="10"/>
      <c r="AL329" s="10"/>
      <c r="AM329" s="10"/>
      <c r="AN329" s="10"/>
      <c r="AO329" s="10"/>
      <c r="AP329" s="10"/>
      <c r="AQ329" s="111" t="str">
        <f t="shared" si="85"/>
        <v/>
      </c>
      <c r="AR329" s="114" t="str">
        <f>IF(AQ329="","",(LOOKUP(SUM(N329:O329),الفرضيات!$R$2:$R$9, الفرضيات!$S$2:$S$9)))</f>
        <v/>
      </c>
      <c r="AS329" s="114" t="str">
        <f>IF(ISBLANK(L329),"",الفرضيات!$L$2)</f>
        <v/>
      </c>
      <c r="AT329" s="10"/>
      <c r="AU329" s="142"/>
      <c r="AV329" s="10"/>
      <c r="AW329" s="10"/>
      <c r="AX329" s="10"/>
      <c r="AY329" s="10"/>
      <c r="AZ329" s="10"/>
      <c r="BA329" s="10"/>
      <c r="BB329" s="10"/>
      <c r="BC329" s="10"/>
      <c r="BD329" s="10"/>
      <c r="BE329" s="10"/>
      <c r="BF329" s="144"/>
      <c r="BG329" s="158" t="str">
        <f>IF(ISBLANK(L329),"0",T329*(R329-AG329)/الفرضيات!$H$2*(1+AR329))</f>
        <v>0</v>
      </c>
      <c r="BH329" s="158" t="str">
        <f t="shared" si="86"/>
        <v>0</v>
      </c>
      <c r="BI329" s="158" t="str">
        <f t="shared" si="87"/>
        <v>0</v>
      </c>
      <c r="BJ329" s="158" t="str">
        <f t="shared" si="88"/>
        <v>0</v>
      </c>
      <c r="BK329" s="158" t="str">
        <f t="shared" si="89"/>
        <v>0</v>
      </c>
      <c r="BL329" s="158" t="str">
        <f t="shared" si="90"/>
        <v>0</v>
      </c>
      <c r="BM329" s="158" t="str" cm="1">
        <f t="array" ref="BM329">IF(ISBLANK(AW329),"0",_xlfn.CEILING.MATH(AX329/الفرضيات!$H$3*(1+MAX(_xlfn.CHOOSECOLS(_xlfn._xlws.FILTER($I$4:$AT$335,$K$4:$K$335=AW329),36)))))</f>
        <v>0</v>
      </c>
      <c r="BN329" s="158" t="str" cm="1">
        <f t="array" ref="BN329">IF(ISBLANK(AW329),"0",_xlfn.CEILING.MATH(AY329/الفرضيات!$H$4*(1+MAX(_xlfn.CHOOSECOLS(_xlfn._xlws.FILTER($I$4:$AT$335,$K$4:$K$335=AW329),36)))))</f>
        <v>0</v>
      </c>
      <c r="BO329" s="158" t="str">
        <f>IF(ISBLANK(L329),"0",IF(S329&lt;2,"0",(U329*(R329-AG329)/الفرضيات!$H$2*(1+AR329))))</f>
        <v>0</v>
      </c>
      <c r="BP329" s="158" t="str">
        <f t="shared" si="91"/>
        <v>0</v>
      </c>
      <c r="BQ329" s="158" t="str">
        <f t="shared" si="92"/>
        <v>0</v>
      </c>
      <c r="BR329" s="158" t="str">
        <f t="shared" si="93"/>
        <v>0</v>
      </c>
      <c r="BS329" s="158" t="str">
        <f t="shared" si="94"/>
        <v>0</v>
      </c>
      <c r="BT329" s="158" t="str">
        <f t="shared" si="95"/>
        <v>0</v>
      </c>
      <c r="BU329" s="158" t="str" cm="1">
        <f t="array" ref="BU329">IF(ISBLANK(AW329),"0",IF($AZ329&lt;2,"0",_xlfn.CEILING.MATH(AX329/الفرضيات!$H$3*(1+MAX(_xlfn.CHOOSECOLS(_xlfn._xlws.FILTER($I$4:$AT$335,$K$4:$K$335=AW329),36))))))</f>
        <v>0</v>
      </c>
      <c r="BV329" s="158" t="str" cm="1">
        <f t="array" ref="BV329">IF(ISBLANK(AW329),"0",IF($AZ329&lt;2,"0",_xlfn.CEILING.MATH(AY329/الفرضيات!$H$4*(1+MAX(_xlfn.CHOOSECOLS(_xlfn._xlws.FILTER($I$4:$AT$335,$K$4:$K$335=AW329),36))))))</f>
        <v>0</v>
      </c>
      <c r="BW329" s="158" t="str">
        <f>IF(ISBLANK(L329),"0",IF(S329&lt;3,"0",(V329*(R329-AG329)/الفرضيات!$H$2*(1+AR329))))</f>
        <v>0</v>
      </c>
      <c r="BX329" s="158" t="str">
        <f t="shared" si="96"/>
        <v>0</v>
      </c>
      <c r="BY329" s="158" t="str">
        <f t="shared" si="97"/>
        <v>0</v>
      </c>
      <c r="BZ329" s="158" t="str">
        <f t="shared" si="98"/>
        <v>0</v>
      </c>
      <c r="CA329" s="158" t="str">
        <f t="shared" si="99"/>
        <v>0</v>
      </c>
      <c r="CB329" s="158" t="str">
        <f t="shared" si="100"/>
        <v>0</v>
      </c>
      <c r="CC329" s="158" t="str" cm="1">
        <f t="array" ref="CC329">IF(ISBLANK(AW329),"0",IF($AZ329&lt;3,"0",_xlfn.CEILING.MATH(AX329/الفرضيات!$H$3*(1+MAX(_xlfn.CHOOSECOLS(_xlfn._xlws.FILTER($I$4:$AT$335,$K$4:$K$335=AW329),36))))))</f>
        <v>0</v>
      </c>
      <c r="CD329" s="158" t="str" cm="1">
        <f t="array" ref="CD329">IF(ISBLANK(AW329),"0",IF($AZ329&lt;3,"0",_xlfn.CEILING.MATH(AY329/الفرضيات!$H$4*(1+MAX(_xlfn.CHOOSECOLS(_xlfn._xlws.FILTER($I$4:$AT$335,$K$4:$K$335=AW329),36))))))</f>
        <v>0</v>
      </c>
      <c r="CE329" s="158">
        <f>IFERROR(MAX(0,((BG329+BO329+BW329)*(1+AS329+AR329)+(BH329+BI329+BJ329+BL329+BP329+BQ329+BR329+BT329+BX329+BY329+BZ329+CB329)*(1+AS329))*(1+ VLOOKUP(AQ329,الفرضيات!$N$1:$O$11,2,0))-AH329),0)</f>
        <v>0</v>
      </c>
      <c r="CF329" s="158">
        <f t="shared" si="101"/>
        <v>0</v>
      </c>
      <c r="CG329" s="158" cm="1">
        <f t="array" ref="CG329">IFERROR(MAX(0,MAX(BM329,BU329,CC329)*(1+VLOOKUP(MAX(_xlfn.CHOOSECOLS(_xlfn._xlws.FILTER($I$4:$AT$335,$K$4:$K$335=AW329),35)),الفرضيات!$N$2:$O$11,2,0))-BA329),0)</f>
        <v>0</v>
      </c>
      <c r="CH329" s="158" cm="1">
        <f t="array" ref="CH329">IFERROR(MAX(0,MAX(BN329,BV329,CD329)*(1+VLOOKUP(MAX(_xlfn.CHOOSECOLS(_xlfn._xlws.FILTER($I$4:$AT$335,$K$4:$K$335=AW329),35)),الفرضيات!$N$2:$O$11,2,0))-BB329),0)</f>
        <v>0</v>
      </c>
    </row>
    <row r="330" spans="9:86" ht="24.75" thickBot="1" x14ac:dyDescent="0.3">
      <c r="I330" s="10"/>
      <c r="J330" s="10"/>
      <c r="K330" s="10"/>
      <c r="L330" s="10"/>
      <c r="M330" s="10"/>
      <c r="N330" s="10"/>
      <c r="O330" s="10"/>
      <c r="P330" s="10"/>
      <c r="Q330" s="10"/>
      <c r="R330" s="10"/>
      <c r="S330" s="10"/>
      <c r="T330" s="114"/>
      <c r="U330" s="114"/>
      <c r="V330" s="114"/>
      <c r="W330" s="10"/>
      <c r="X330" s="10"/>
      <c r="Y330" s="10"/>
      <c r="Z330" s="10"/>
      <c r="AA330" s="10"/>
      <c r="AB330" s="10"/>
      <c r="AC330" s="10"/>
      <c r="AD330" s="10"/>
      <c r="AE330" s="10"/>
      <c r="AF330" s="10"/>
      <c r="AG330" s="10"/>
      <c r="AH330" s="10"/>
      <c r="AI330" s="10"/>
      <c r="AJ330" s="10"/>
      <c r="AK330" s="10"/>
      <c r="AL330" s="10"/>
      <c r="AM330" s="10"/>
      <c r="AN330" s="10"/>
      <c r="AO330" s="10"/>
      <c r="AP330" s="10"/>
      <c r="AQ330" s="111" t="str">
        <f t="shared" si="85"/>
        <v/>
      </c>
      <c r="AR330" s="114" t="str">
        <f>IF(AQ330="","",(LOOKUP(SUM(N330:O330),الفرضيات!$R$2:$R$9, الفرضيات!$S$2:$S$9)))</f>
        <v/>
      </c>
      <c r="AS330" s="114" t="str">
        <f>IF(ISBLANK(L330),"",الفرضيات!$L$2)</f>
        <v/>
      </c>
      <c r="AT330" s="10"/>
      <c r="AU330" s="142"/>
      <c r="AV330" s="10"/>
      <c r="AW330" s="10"/>
      <c r="AX330" s="10"/>
      <c r="AY330" s="10"/>
      <c r="AZ330" s="10"/>
      <c r="BA330" s="10"/>
      <c r="BB330" s="10"/>
      <c r="BC330" s="10"/>
      <c r="BD330" s="10"/>
      <c r="BE330" s="10"/>
      <c r="BF330" s="144"/>
      <c r="BG330" s="158" t="str">
        <f>IF(ISBLANK(L330),"0",T330*(R330-AG330)/الفرضيات!$H$2*(1+AR330))</f>
        <v>0</v>
      </c>
      <c r="BH330" s="158" t="str">
        <f t="shared" si="86"/>
        <v>0</v>
      </c>
      <c r="BI330" s="158" t="str">
        <f t="shared" si="87"/>
        <v>0</v>
      </c>
      <c r="BJ330" s="158" t="str">
        <f t="shared" si="88"/>
        <v>0</v>
      </c>
      <c r="BK330" s="158" t="str">
        <f t="shared" si="89"/>
        <v>0</v>
      </c>
      <c r="BL330" s="158" t="str">
        <f t="shared" si="90"/>
        <v>0</v>
      </c>
      <c r="BM330" s="158" t="str" cm="1">
        <f t="array" ref="BM330">IF(ISBLANK(AW330),"0",_xlfn.CEILING.MATH(AX330/الفرضيات!$H$3*(1+MAX(_xlfn.CHOOSECOLS(_xlfn._xlws.FILTER($I$4:$AT$335,$K$4:$K$335=AW330),36)))))</f>
        <v>0</v>
      </c>
      <c r="BN330" s="158" t="str" cm="1">
        <f t="array" ref="BN330">IF(ISBLANK(AW330),"0",_xlfn.CEILING.MATH(AY330/الفرضيات!$H$4*(1+MAX(_xlfn.CHOOSECOLS(_xlfn._xlws.FILTER($I$4:$AT$335,$K$4:$K$335=AW330),36)))))</f>
        <v>0</v>
      </c>
      <c r="BO330" s="158" t="str">
        <f>IF(ISBLANK(L330),"0",IF(S330&lt;2,"0",(U330*(R330-AG330)/الفرضيات!$H$2*(1+AR330))))</f>
        <v>0</v>
      </c>
      <c r="BP330" s="158" t="str">
        <f t="shared" si="91"/>
        <v>0</v>
      </c>
      <c r="BQ330" s="158" t="str">
        <f t="shared" si="92"/>
        <v>0</v>
      </c>
      <c r="BR330" s="158" t="str">
        <f t="shared" si="93"/>
        <v>0</v>
      </c>
      <c r="BS330" s="158" t="str">
        <f t="shared" si="94"/>
        <v>0</v>
      </c>
      <c r="BT330" s="158" t="str">
        <f t="shared" si="95"/>
        <v>0</v>
      </c>
      <c r="BU330" s="158" t="str" cm="1">
        <f t="array" ref="BU330">IF(ISBLANK(AW330),"0",IF($AZ330&lt;2,"0",_xlfn.CEILING.MATH(AX330/الفرضيات!$H$3*(1+MAX(_xlfn.CHOOSECOLS(_xlfn._xlws.FILTER($I$4:$AT$335,$K$4:$K$335=AW330),36))))))</f>
        <v>0</v>
      </c>
      <c r="BV330" s="158" t="str" cm="1">
        <f t="array" ref="BV330">IF(ISBLANK(AW330),"0",IF($AZ330&lt;2,"0",_xlfn.CEILING.MATH(AY330/الفرضيات!$H$4*(1+MAX(_xlfn.CHOOSECOLS(_xlfn._xlws.FILTER($I$4:$AT$335,$K$4:$K$335=AW330),36))))))</f>
        <v>0</v>
      </c>
      <c r="BW330" s="158" t="str">
        <f>IF(ISBLANK(L330),"0",IF(S330&lt;3,"0",(V330*(R330-AG330)/الفرضيات!$H$2*(1+AR330))))</f>
        <v>0</v>
      </c>
      <c r="BX330" s="158" t="str">
        <f t="shared" si="96"/>
        <v>0</v>
      </c>
      <c r="BY330" s="158" t="str">
        <f t="shared" si="97"/>
        <v>0</v>
      </c>
      <c r="BZ330" s="158" t="str">
        <f t="shared" si="98"/>
        <v>0</v>
      </c>
      <c r="CA330" s="158" t="str">
        <f t="shared" si="99"/>
        <v>0</v>
      </c>
      <c r="CB330" s="158" t="str">
        <f t="shared" si="100"/>
        <v>0</v>
      </c>
      <c r="CC330" s="158" t="str" cm="1">
        <f t="array" ref="CC330">IF(ISBLANK(AW330),"0",IF($AZ330&lt;3,"0",_xlfn.CEILING.MATH(AX330/الفرضيات!$H$3*(1+MAX(_xlfn.CHOOSECOLS(_xlfn._xlws.FILTER($I$4:$AT$335,$K$4:$K$335=AW330),36))))))</f>
        <v>0</v>
      </c>
      <c r="CD330" s="158" t="str" cm="1">
        <f t="array" ref="CD330">IF(ISBLANK(AW330),"0",IF($AZ330&lt;3,"0",_xlfn.CEILING.MATH(AY330/الفرضيات!$H$4*(1+MAX(_xlfn.CHOOSECOLS(_xlfn._xlws.FILTER($I$4:$AT$335,$K$4:$K$335=AW330),36))))))</f>
        <v>0</v>
      </c>
      <c r="CE330" s="158">
        <f>IFERROR(MAX(0,((BG330+BO330+BW330)*(1+AS330+AR330)+(BH330+BI330+BJ330+BL330+BP330+BQ330+BR330+BT330+BX330+BY330+BZ330+CB330)*(1+AS330))*(1+ VLOOKUP(AQ330,الفرضيات!$N$1:$O$11,2,0))-AH330),0)</f>
        <v>0</v>
      </c>
      <c r="CF330" s="158">
        <f t="shared" si="101"/>
        <v>0</v>
      </c>
      <c r="CG330" s="158" cm="1">
        <f t="array" ref="CG330">IFERROR(MAX(0,MAX(BM330,BU330,CC330)*(1+VLOOKUP(MAX(_xlfn.CHOOSECOLS(_xlfn._xlws.FILTER($I$4:$AT$335,$K$4:$K$335=AW330),35)),الفرضيات!$N$2:$O$11,2,0))-BA330),0)</f>
        <v>0</v>
      </c>
      <c r="CH330" s="158" cm="1">
        <f t="array" ref="CH330">IFERROR(MAX(0,MAX(BN330,BV330,CD330)*(1+VLOOKUP(MAX(_xlfn.CHOOSECOLS(_xlfn._xlws.FILTER($I$4:$AT$335,$K$4:$K$335=AW330),35)),الفرضيات!$N$2:$O$11,2,0))-BB330),0)</f>
        <v>0</v>
      </c>
    </row>
    <row r="331" spans="9:86" ht="24.75" thickBot="1" x14ac:dyDescent="0.3">
      <c r="I331" s="10"/>
      <c r="J331" s="10"/>
      <c r="K331" s="10"/>
      <c r="L331" s="10"/>
      <c r="M331" s="10"/>
      <c r="N331" s="10"/>
      <c r="O331" s="10"/>
      <c r="P331" s="10"/>
      <c r="Q331" s="10"/>
      <c r="R331" s="10"/>
      <c r="S331" s="10"/>
      <c r="T331" s="114"/>
      <c r="U331" s="114"/>
      <c r="V331" s="114"/>
      <c r="W331" s="10"/>
      <c r="X331" s="10"/>
      <c r="Y331" s="10"/>
      <c r="Z331" s="10"/>
      <c r="AA331" s="10"/>
      <c r="AB331" s="10"/>
      <c r="AC331" s="10"/>
      <c r="AD331" s="10"/>
      <c r="AE331" s="10"/>
      <c r="AF331" s="10"/>
      <c r="AG331" s="10"/>
      <c r="AH331" s="10"/>
      <c r="AI331" s="10"/>
      <c r="AJ331" s="10"/>
      <c r="AK331" s="10"/>
      <c r="AL331" s="10"/>
      <c r="AM331" s="10"/>
      <c r="AN331" s="10"/>
      <c r="AO331" s="10"/>
      <c r="AP331" s="10"/>
      <c r="AQ331" s="111" t="str">
        <f t="shared" si="85"/>
        <v/>
      </c>
      <c r="AR331" s="114" t="str">
        <f>IF(AQ331="","",(LOOKUP(SUM(N331:O331),الفرضيات!$R$2:$R$9, الفرضيات!$S$2:$S$9)))</f>
        <v/>
      </c>
      <c r="AS331" s="114" t="str">
        <f>IF(ISBLANK(L331),"",الفرضيات!$L$2)</f>
        <v/>
      </c>
      <c r="AT331" s="10"/>
      <c r="AU331" s="142"/>
      <c r="AV331" s="10"/>
      <c r="AW331" s="10"/>
      <c r="AX331" s="10"/>
      <c r="AY331" s="10"/>
      <c r="AZ331" s="10"/>
      <c r="BA331" s="10"/>
      <c r="BB331" s="10"/>
      <c r="BC331" s="10"/>
      <c r="BD331" s="10"/>
      <c r="BE331" s="10"/>
      <c r="BF331" s="144"/>
      <c r="BG331" s="158" t="str">
        <f>IF(ISBLANK(L331),"0",T331*(R331-AG331)/الفرضيات!$H$2*(1+AR331))</f>
        <v>0</v>
      </c>
      <c r="BH331" s="158" t="str">
        <f t="shared" si="86"/>
        <v>0</v>
      </c>
      <c r="BI331" s="158" t="str">
        <f t="shared" si="87"/>
        <v>0</v>
      </c>
      <c r="BJ331" s="158" t="str">
        <f t="shared" si="88"/>
        <v>0</v>
      </c>
      <c r="BK331" s="158" t="str">
        <f t="shared" si="89"/>
        <v>0</v>
      </c>
      <c r="BL331" s="158" t="str">
        <f t="shared" si="90"/>
        <v>0</v>
      </c>
      <c r="BM331" s="158" t="str" cm="1">
        <f t="array" ref="BM331">IF(ISBLANK(AW331),"0",_xlfn.CEILING.MATH(AX331/الفرضيات!$H$3*(1+MAX(_xlfn.CHOOSECOLS(_xlfn._xlws.FILTER($I$4:$AT$335,$K$4:$K$335=AW331),36)))))</f>
        <v>0</v>
      </c>
      <c r="BN331" s="158" t="str" cm="1">
        <f t="array" ref="BN331">IF(ISBLANK(AW331),"0",_xlfn.CEILING.MATH(AY331/الفرضيات!$H$4*(1+MAX(_xlfn.CHOOSECOLS(_xlfn._xlws.FILTER($I$4:$AT$335,$K$4:$K$335=AW331),36)))))</f>
        <v>0</v>
      </c>
      <c r="BO331" s="158" t="str">
        <f>IF(ISBLANK(L331),"0",IF(S331&lt;2,"0",(U331*(R331-AG331)/الفرضيات!$H$2*(1+AR331))))</f>
        <v>0</v>
      </c>
      <c r="BP331" s="158" t="str">
        <f t="shared" si="91"/>
        <v>0</v>
      </c>
      <c r="BQ331" s="158" t="str">
        <f t="shared" si="92"/>
        <v>0</v>
      </c>
      <c r="BR331" s="158" t="str">
        <f t="shared" si="93"/>
        <v>0</v>
      </c>
      <c r="BS331" s="158" t="str">
        <f t="shared" si="94"/>
        <v>0</v>
      </c>
      <c r="BT331" s="158" t="str">
        <f t="shared" si="95"/>
        <v>0</v>
      </c>
      <c r="BU331" s="158" t="str" cm="1">
        <f t="array" ref="BU331">IF(ISBLANK(AW331),"0",IF($AZ331&lt;2,"0",_xlfn.CEILING.MATH(AX331/الفرضيات!$H$3*(1+MAX(_xlfn.CHOOSECOLS(_xlfn._xlws.FILTER($I$4:$AT$335,$K$4:$K$335=AW331),36))))))</f>
        <v>0</v>
      </c>
      <c r="BV331" s="158" t="str" cm="1">
        <f t="array" ref="BV331">IF(ISBLANK(AW331),"0",IF($AZ331&lt;2,"0",_xlfn.CEILING.MATH(AY331/الفرضيات!$H$4*(1+MAX(_xlfn.CHOOSECOLS(_xlfn._xlws.FILTER($I$4:$AT$335,$K$4:$K$335=AW331),36))))))</f>
        <v>0</v>
      </c>
      <c r="BW331" s="158" t="str">
        <f>IF(ISBLANK(L331),"0",IF(S331&lt;3,"0",(V331*(R331-AG331)/الفرضيات!$H$2*(1+AR331))))</f>
        <v>0</v>
      </c>
      <c r="BX331" s="158" t="str">
        <f t="shared" si="96"/>
        <v>0</v>
      </c>
      <c r="BY331" s="158" t="str">
        <f t="shared" si="97"/>
        <v>0</v>
      </c>
      <c r="BZ331" s="158" t="str">
        <f t="shared" si="98"/>
        <v>0</v>
      </c>
      <c r="CA331" s="158" t="str">
        <f t="shared" si="99"/>
        <v>0</v>
      </c>
      <c r="CB331" s="158" t="str">
        <f t="shared" si="100"/>
        <v>0</v>
      </c>
      <c r="CC331" s="158" t="str" cm="1">
        <f t="array" ref="CC331">IF(ISBLANK(AW331),"0",IF($AZ331&lt;3,"0",_xlfn.CEILING.MATH(AX331/الفرضيات!$H$3*(1+MAX(_xlfn.CHOOSECOLS(_xlfn._xlws.FILTER($I$4:$AT$335,$K$4:$K$335=AW331),36))))))</f>
        <v>0</v>
      </c>
      <c r="CD331" s="158" t="str" cm="1">
        <f t="array" ref="CD331">IF(ISBLANK(AW331),"0",IF($AZ331&lt;3,"0",_xlfn.CEILING.MATH(AY331/الفرضيات!$H$4*(1+MAX(_xlfn.CHOOSECOLS(_xlfn._xlws.FILTER($I$4:$AT$335,$K$4:$K$335=AW331),36))))))</f>
        <v>0</v>
      </c>
      <c r="CE331" s="158">
        <f>IFERROR(MAX(0,((BG331+BO331+BW331)*(1+AS331+AR331)+(BH331+BI331+BJ331+BL331+BP331+BQ331+BR331+BT331+BX331+BY331+BZ331+CB331)*(1+AS331))*(1+ VLOOKUP(AQ331,الفرضيات!$N$1:$O$11,2,0))-AH331),0)</f>
        <v>0</v>
      </c>
      <c r="CF331" s="158">
        <f t="shared" si="101"/>
        <v>0</v>
      </c>
      <c r="CG331" s="158" cm="1">
        <f t="array" ref="CG331">IFERROR(MAX(0,MAX(BM331,BU331,CC331)*(1+VLOOKUP(MAX(_xlfn.CHOOSECOLS(_xlfn._xlws.FILTER($I$4:$AT$335,$K$4:$K$335=AW331),35)),الفرضيات!$N$2:$O$11,2,0))-BA331),0)</f>
        <v>0</v>
      </c>
      <c r="CH331" s="158" cm="1">
        <f t="array" ref="CH331">IFERROR(MAX(0,MAX(BN331,BV331,CD331)*(1+VLOOKUP(MAX(_xlfn.CHOOSECOLS(_xlfn._xlws.FILTER($I$4:$AT$335,$K$4:$K$335=AW331),35)),الفرضيات!$N$2:$O$11,2,0))-BB331),0)</f>
        <v>0</v>
      </c>
    </row>
    <row r="332" spans="9:86" ht="24.75" thickBot="1" x14ac:dyDescent="0.3">
      <c r="I332" s="10"/>
      <c r="J332" s="10"/>
      <c r="K332" s="10"/>
      <c r="L332" s="10"/>
      <c r="M332" s="10"/>
      <c r="N332" s="10"/>
      <c r="O332" s="10"/>
      <c r="P332" s="10"/>
      <c r="Q332" s="10"/>
      <c r="R332" s="10"/>
      <c r="S332" s="10"/>
      <c r="T332" s="114"/>
      <c r="U332" s="114"/>
      <c r="V332" s="114"/>
      <c r="W332" s="10"/>
      <c r="X332" s="10"/>
      <c r="Y332" s="10"/>
      <c r="Z332" s="10"/>
      <c r="AA332" s="10"/>
      <c r="AB332" s="10"/>
      <c r="AC332" s="10"/>
      <c r="AD332" s="10"/>
      <c r="AE332" s="10"/>
      <c r="AF332" s="10"/>
      <c r="AG332" s="10"/>
      <c r="AH332" s="10"/>
      <c r="AI332" s="10"/>
      <c r="AJ332" s="10"/>
      <c r="AK332" s="10"/>
      <c r="AL332" s="10"/>
      <c r="AM332" s="10"/>
      <c r="AN332" s="10"/>
      <c r="AO332" s="10"/>
      <c r="AP332" s="10"/>
      <c r="AQ332" s="111" t="str">
        <f t="shared" si="85"/>
        <v/>
      </c>
      <c r="AR332" s="114" t="str">
        <f>IF(AQ332="","",(LOOKUP(SUM(N332:O332),الفرضيات!$R$2:$R$9, الفرضيات!$S$2:$S$9)))</f>
        <v/>
      </c>
      <c r="AS332" s="114" t="str">
        <f>IF(ISBLANK(L332),"",الفرضيات!$L$2)</f>
        <v/>
      </c>
      <c r="AT332" s="10"/>
      <c r="AU332" s="142"/>
      <c r="AV332" s="10"/>
      <c r="AW332" s="10"/>
      <c r="AX332" s="10"/>
      <c r="AY332" s="10"/>
      <c r="AZ332" s="10"/>
      <c r="BA332" s="10"/>
      <c r="BB332" s="10"/>
      <c r="BC332" s="10"/>
      <c r="BD332" s="10"/>
      <c r="BE332" s="10"/>
      <c r="BF332" s="144"/>
      <c r="BG332" s="158" t="str">
        <f>IF(ISBLANK(L332),"0",T332*(R332-AG332)/الفرضيات!$H$2*(1+AR332))</f>
        <v>0</v>
      </c>
      <c r="BH332" s="158" t="str">
        <f t="shared" si="86"/>
        <v>0</v>
      </c>
      <c r="BI332" s="158" t="str">
        <f t="shared" si="87"/>
        <v>0</v>
      </c>
      <c r="BJ332" s="158" t="str">
        <f t="shared" si="88"/>
        <v>0</v>
      </c>
      <c r="BK332" s="158" t="str">
        <f t="shared" si="89"/>
        <v>0</v>
      </c>
      <c r="BL332" s="158" t="str">
        <f t="shared" si="90"/>
        <v>0</v>
      </c>
      <c r="BM332" s="158" t="str" cm="1">
        <f t="array" ref="BM332">IF(ISBLANK(AW332),"0",_xlfn.CEILING.MATH(AX332/الفرضيات!$H$3*(1+MAX(_xlfn.CHOOSECOLS(_xlfn._xlws.FILTER($I$4:$AT$335,$K$4:$K$335=AW332),36)))))</f>
        <v>0</v>
      </c>
      <c r="BN332" s="158" t="str" cm="1">
        <f t="array" ref="BN332">IF(ISBLANK(AW332),"0",_xlfn.CEILING.MATH(AY332/الفرضيات!$H$4*(1+MAX(_xlfn.CHOOSECOLS(_xlfn._xlws.FILTER($I$4:$AT$335,$K$4:$K$335=AW332),36)))))</f>
        <v>0</v>
      </c>
      <c r="BO332" s="158" t="str">
        <f>IF(ISBLANK(L332),"0",IF(S332&lt;2,"0",(U332*(R332-AG332)/الفرضيات!$H$2*(1+AR332))))</f>
        <v>0</v>
      </c>
      <c r="BP332" s="158" t="str">
        <f t="shared" si="91"/>
        <v>0</v>
      </c>
      <c r="BQ332" s="158" t="str">
        <f t="shared" si="92"/>
        <v>0</v>
      </c>
      <c r="BR332" s="158" t="str">
        <f t="shared" si="93"/>
        <v>0</v>
      </c>
      <c r="BS332" s="158" t="str">
        <f t="shared" si="94"/>
        <v>0</v>
      </c>
      <c r="BT332" s="158" t="str">
        <f t="shared" si="95"/>
        <v>0</v>
      </c>
      <c r="BU332" s="158" t="str" cm="1">
        <f t="array" ref="BU332">IF(ISBLANK(AW332),"0",IF($AZ332&lt;2,"0",_xlfn.CEILING.MATH(AX332/الفرضيات!$H$3*(1+MAX(_xlfn.CHOOSECOLS(_xlfn._xlws.FILTER($I$4:$AT$335,$K$4:$K$335=AW332),36))))))</f>
        <v>0</v>
      </c>
      <c r="BV332" s="158" t="str" cm="1">
        <f t="array" ref="BV332">IF(ISBLANK(AW332),"0",IF($AZ332&lt;2,"0",_xlfn.CEILING.MATH(AY332/الفرضيات!$H$4*(1+MAX(_xlfn.CHOOSECOLS(_xlfn._xlws.FILTER($I$4:$AT$335,$K$4:$K$335=AW332),36))))))</f>
        <v>0</v>
      </c>
      <c r="BW332" s="158" t="str">
        <f>IF(ISBLANK(L332),"0",IF(S332&lt;3,"0",(V332*(R332-AG332)/الفرضيات!$H$2*(1+AR332))))</f>
        <v>0</v>
      </c>
      <c r="BX332" s="158" t="str">
        <f t="shared" si="96"/>
        <v>0</v>
      </c>
      <c r="BY332" s="158" t="str">
        <f t="shared" si="97"/>
        <v>0</v>
      </c>
      <c r="BZ332" s="158" t="str">
        <f t="shared" si="98"/>
        <v>0</v>
      </c>
      <c r="CA332" s="158" t="str">
        <f t="shared" si="99"/>
        <v>0</v>
      </c>
      <c r="CB332" s="158" t="str">
        <f t="shared" si="100"/>
        <v>0</v>
      </c>
      <c r="CC332" s="158" t="str" cm="1">
        <f t="array" ref="CC332">IF(ISBLANK(AW332),"0",IF($AZ332&lt;3,"0",_xlfn.CEILING.MATH(AX332/الفرضيات!$H$3*(1+MAX(_xlfn.CHOOSECOLS(_xlfn._xlws.FILTER($I$4:$AT$335,$K$4:$K$335=AW332),36))))))</f>
        <v>0</v>
      </c>
      <c r="CD332" s="158" t="str" cm="1">
        <f t="array" ref="CD332">IF(ISBLANK(AW332),"0",IF($AZ332&lt;3,"0",_xlfn.CEILING.MATH(AY332/الفرضيات!$H$4*(1+MAX(_xlfn.CHOOSECOLS(_xlfn._xlws.FILTER($I$4:$AT$335,$K$4:$K$335=AW332),36))))))</f>
        <v>0</v>
      </c>
      <c r="CE332" s="158">
        <f>IFERROR(MAX(0,((BG332+BO332+BW332)*(1+AS332+AR332)+(BH332+BI332+BJ332+BL332+BP332+BQ332+BR332+BT332+BX332+BY332+BZ332+CB332)*(1+AS332))*(1+ VLOOKUP(AQ332,الفرضيات!$N$1:$O$11,2,0))-AH332),0)</f>
        <v>0</v>
      </c>
      <c r="CF332" s="158">
        <f t="shared" si="101"/>
        <v>0</v>
      </c>
      <c r="CG332" s="158" cm="1">
        <f t="array" ref="CG332">IFERROR(MAX(0,MAX(BM332,BU332,CC332)*(1+VLOOKUP(MAX(_xlfn.CHOOSECOLS(_xlfn._xlws.FILTER($I$4:$AT$335,$K$4:$K$335=AW332),35)),الفرضيات!$N$2:$O$11,2,0))-BA332),0)</f>
        <v>0</v>
      </c>
      <c r="CH332" s="158" cm="1">
        <f t="array" ref="CH332">IFERROR(MAX(0,MAX(BN332,BV332,CD332)*(1+VLOOKUP(MAX(_xlfn.CHOOSECOLS(_xlfn._xlws.FILTER($I$4:$AT$335,$K$4:$K$335=AW332),35)),الفرضيات!$N$2:$O$11,2,0))-BB332),0)</f>
        <v>0</v>
      </c>
    </row>
    <row r="333" spans="9:86" ht="24.75" thickBot="1" x14ac:dyDescent="0.3">
      <c r="I333" s="10"/>
      <c r="J333" s="10"/>
      <c r="K333" s="10"/>
      <c r="L333" s="10"/>
      <c r="M333" s="10"/>
      <c r="N333" s="10"/>
      <c r="O333" s="10"/>
      <c r="P333" s="10"/>
      <c r="Q333" s="10"/>
      <c r="R333" s="10"/>
      <c r="S333" s="10"/>
      <c r="T333" s="114"/>
      <c r="U333" s="114"/>
      <c r="V333" s="114"/>
      <c r="W333" s="10"/>
      <c r="X333" s="10"/>
      <c r="Y333" s="10"/>
      <c r="Z333" s="10"/>
      <c r="AA333" s="10"/>
      <c r="AB333" s="10"/>
      <c r="AC333" s="10"/>
      <c r="AD333" s="10"/>
      <c r="AE333" s="10"/>
      <c r="AF333" s="10"/>
      <c r="AG333" s="10"/>
      <c r="AH333" s="10"/>
      <c r="AI333" s="10"/>
      <c r="AJ333" s="10"/>
      <c r="AK333" s="10"/>
      <c r="AL333" s="10"/>
      <c r="AM333" s="10"/>
      <c r="AN333" s="10"/>
      <c r="AO333" s="10"/>
      <c r="AP333" s="10"/>
      <c r="AQ333" s="111" t="str">
        <f t="shared" si="85"/>
        <v/>
      </c>
      <c r="AR333" s="114" t="str">
        <f>IF(AQ333="","",(LOOKUP(SUM(N333:O333),الفرضيات!$R$2:$R$9, الفرضيات!$S$2:$S$9)))</f>
        <v/>
      </c>
      <c r="AS333" s="114" t="str">
        <f>IF(ISBLANK(L333),"",الفرضيات!$L$2)</f>
        <v/>
      </c>
      <c r="AT333" s="10"/>
      <c r="AU333" s="142"/>
      <c r="AV333" s="10"/>
      <c r="AW333" s="10"/>
      <c r="AX333" s="10"/>
      <c r="AY333" s="10"/>
      <c r="AZ333" s="10"/>
      <c r="BA333" s="10"/>
      <c r="BB333" s="10"/>
      <c r="BC333" s="10"/>
      <c r="BD333" s="10"/>
      <c r="BE333" s="10"/>
      <c r="BF333" s="144"/>
      <c r="BG333" s="158" t="str">
        <f>IF(ISBLANK(L333),"0",T333*(R333-AG333)/الفرضيات!$H$2*(1+AR333))</f>
        <v>0</v>
      </c>
      <c r="BH333" s="158" t="str">
        <f t="shared" si="86"/>
        <v>0</v>
      </c>
      <c r="BI333" s="158" t="str">
        <f t="shared" si="87"/>
        <v>0</v>
      </c>
      <c r="BJ333" s="158" t="str">
        <f t="shared" si="88"/>
        <v>0</v>
      </c>
      <c r="BK333" s="158" t="str">
        <f t="shared" si="89"/>
        <v>0</v>
      </c>
      <c r="BL333" s="158" t="str">
        <f t="shared" si="90"/>
        <v>0</v>
      </c>
      <c r="BM333" s="158" t="str" cm="1">
        <f t="array" ref="BM333">IF(ISBLANK(AW333),"0",_xlfn.CEILING.MATH(AX333/الفرضيات!$H$3*(1+MAX(_xlfn.CHOOSECOLS(_xlfn._xlws.FILTER($I$4:$AT$335,$K$4:$K$335=AW333),36)))))</f>
        <v>0</v>
      </c>
      <c r="BN333" s="158" t="str" cm="1">
        <f t="array" ref="BN333">IF(ISBLANK(AW333),"0",_xlfn.CEILING.MATH(AY333/الفرضيات!$H$4*(1+MAX(_xlfn.CHOOSECOLS(_xlfn._xlws.FILTER($I$4:$AT$335,$K$4:$K$335=AW333),36)))))</f>
        <v>0</v>
      </c>
      <c r="BO333" s="158" t="str">
        <f>IF(ISBLANK(L333),"0",IF(S333&lt;2,"0",(U333*(R333-AG333)/الفرضيات!$H$2*(1+AR333))))</f>
        <v>0</v>
      </c>
      <c r="BP333" s="158" t="str">
        <f t="shared" si="91"/>
        <v>0</v>
      </c>
      <c r="BQ333" s="158" t="str">
        <f t="shared" si="92"/>
        <v>0</v>
      </c>
      <c r="BR333" s="158" t="str">
        <f t="shared" si="93"/>
        <v>0</v>
      </c>
      <c r="BS333" s="158" t="str">
        <f t="shared" si="94"/>
        <v>0</v>
      </c>
      <c r="BT333" s="158" t="str">
        <f t="shared" si="95"/>
        <v>0</v>
      </c>
      <c r="BU333" s="158" t="str" cm="1">
        <f t="array" ref="BU333">IF(ISBLANK(AW333),"0",IF($AZ333&lt;2,"0",_xlfn.CEILING.MATH(AX333/الفرضيات!$H$3*(1+MAX(_xlfn.CHOOSECOLS(_xlfn._xlws.FILTER($I$4:$AT$335,$K$4:$K$335=AW333),36))))))</f>
        <v>0</v>
      </c>
      <c r="BV333" s="158" t="str" cm="1">
        <f t="array" ref="BV333">IF(ISBLANK(AW333),"0",IF($AZ333&lt;2,"0",_xlfn.CEILING.MATH(AY333/الفرضيات!$H$4*(1+MAX(_xlfn.CHOOSECOLS(_xlfn._xlws.FILTER($I$4:$AT$335,$K$4:$K$335=AW333),36))))))</f>
        <v>0</v>
      </c>
      <c r="BW333" s="158" t="str">
        <f>IF(ISBLANK(L333),"0",IF(S333&lt;3,"0",(V333*(R333-AG333)/الفرضيات!$H$2*(1+AR333))))</f>
        <v>0</v>
      </c>
      <c r="BX333" s="158" t="str">
        <f t="shared" si="96"/>
        <v>0</v>
      </c>
      <c r="BY333" s="158" t="str">
        <f t="shared" si="97"/>
        <v>0</v>
      </c>
      <c r="BZ333" s="158" t="str">
        <f t="shared" si="98"/>
        <v>0</v>
      </c>
      <c r="CA333" s="158" t="str">
        <f t="shared" si="99"/>
        <v>0</v>
      </c>
      <c r="CB333" s="158" t="str">
        <f t="shared" si="100"/>
        <v>0</v>
      </c>
      <c r="CC333" s="158" t="str" cm="1">
        <f t="array" ref="CC333">IF(ISBLANK(AW333),"0",IF($AZ333&lt;3,"0",_xlfn.CEILING.MATH(AX333/الفرضيات!$H$3*(1+MAX(_xlfn.CHOOSECOLS(_xlfn._xlws.FILTER($I$4:$AT$335,$K$4:$K$335=AW333),36))))))</f>
        <v>0</v>
      </c>
      <c r="CD333" s="158" t="str" cm="1">
        <f t="array" ref="CD333">IF(ISBLANK(AW333),"0",IF($AZ333&lt;3,"0",_xlfn.CEILING.MATH(AY333/الفرضيات!$H$4*(1+MAX(_xlfn.CHOOSECOLS(_xlfn._xlws.FILTER($I$4:$AT$335,$K$4:$K$335=AW333),36))))))</f>
        <v>0</v>
      </c>
      <c r="CE333" s="158">
        <f>IFERROR(MAX(0,((BG333+BO333+BW333)*(1+AS333+AR333)+(BH333+BI333+BJ333+BL333+BP333+BQ333+BR333+BT333+BX333+BY333+BZ333+CB333)*(1+AS333))*(1+ VLOOKUP(AQ333,الفرضيات!$N$1:$O$11,2,0))-AH333),0)</f>
        <v>0</v>
      </c>
      <c r="CF333" s="158">
        <f t="shared" si="101"/>
        <v>0</v>
      </c>
      <c r="CG333" s="158" cm="1">
        <f t="array" ref="CG333">IFERROR(MAX(0,MAX(BM333,BU333,CC333)*(1+VLOOKUP(MAX(_xlfn.CHOOSECOLS(_xlfn._xlws.FILTER($I$4:$AT$335,$K$4:$K$335=AW333),35)),الفرضيات!$N$2:$O$11,2,0))-BA333),0)</f>
        <v>0</v>
      </c>
      <c r="CH333" s="158" cm="1">
        <f t="array" ref="CH333">IFERROR(MAX(0,MAX(BN333,BV333,CD333)*(1+VLOOKUP(MAX(_xlfn.CHOOSECOLS(_xlfn._xlws.FILTER($I$4:$AT$335,$K$4:$K$335=AW333),35)),الفرضيات!$N$2:$O$11,2,0))-BB333),0)</f>
        <v>0</v>
      </c>
    </row>
    <row r="334" spans="9:86" ht="24.75" thickBot="1" x14ac:dyDescent="0.3">
      <c r="I334" s="10"/>
      <c r="J334" s="10"/>
      <c r="K334" s="10"/>
      <c r="L334" s="10"/>
      <c r="M334" s="10"/>
      <c r="N334" s="10"/>
      <c r="O334" s="10"/>
      <c r="P334" s="10"/>
      <c r="Q334" s="10"/>
      <c r="R334" s="10"/>
      <c r="S334" s="10"/>
      <c r="T334" s="114"/>
      <c r="U334" s="114"/>
      <c r="V334" s="114"/>
      <c r="W334" s="10"/>
      <c r="X334" s="10"/>
      <c r="Y334" s="10"/>
      <c r="Z334" s="10"/>
      <c r="AA334" s="10"/>
      <c r="AB334" s="10"/>
      <c r="AC334" s="10"/>
      <c r="AD334" s="10"/>
      <c r="AE334" s="10"/>
      <c r="AF334" s="10"/>
      <c r="AG334" s="10"/>
      <c r="AH334" s="10"/>
      <c r="AI334" s="10"/>
      <c r="AJ334" s="10"/>
      <c r="AK334" s="10"/>
      <c r="AL334" s="10"/>
      <c r="AM334" s="10"/>
      <c r="AN334" s="10"/>
      <c r="AO334" s="10"/>
      <c r="AP334" s="10"/>
      <c r="AQ334" s="111" t="str">
        <f t="shared" si="85"/>
        <v/>
      </c>
      <c r="AR334" s="114" t="str">
        <f>IF(AQ334="","",(LOOKUP(SUM(N334:O334),الفرضيات!$R$2:$R$9, الفرضيات!$S$2:$S$9)))</f>
        <v/>
      </c>
      <c r="AS334" s="114" t="str">
        <f>IF(ISBLANK(L334),"",الفرضيات!$L$2)</f>
        <v/>
      </c>
      <c r="AT334" s="10"/>
      <c r="AU334" s="142"/>
      <c r="AV334" s="10"/>
      <c r="AW334" s="10"/>
      <c r="AX334" s="10"/>
      <c r="AY334" s="10"/>
      <c r="AZ334" s="10"/>
      <c r="BA334" s="10"/>
      <c r="BB334" s="10"/>
      <c r="BC334" s="10"/>
      <c r="BD334" s="10"/>
      <c r="BE334" s="10"/>
      <c r="BF334" s="144"/>
      <c r="BG334" s="158" t="str">
        <f>IF(ISBLANK(L334),"0",T334*(R334-AG334)/الفرضيات!$H$2*(1+AR334))</f>
        <v>0</v>
      </c>
      <c r="BH334" s="158" t="str">
        <f t="shared" si="86"/>
        <v>0</v>
      </c>
      <c r="BI334" s="158" t="str">
        <f t="shared" si="87"/>
        <v>0</v>
      </c>
      <c r="BJ334" s="158" t="str">
        <f t="shared" si="88"/>
        <v>0</v>
      </c>
      <c r="BK334" s="158" t="str">
        <f t="shared" si="89"/>
        <v>0</v>
      </c>
      <c r="BL334" s="158" t="str">
        <f t="shared" si="90"/>
        <v>0</v>
      </c>
      <c r="BM334" s="158" t="str" cm="1">
        <f t="array" ref="BM334">IF(ISBLANK(AW334),"0",_xlfn.CEILING.MATH(AX334/الفرضيات!$H$3*(1+MAX(_xlfn.CHOOSECOLS(_xlfn._xlws.FILTER($I$4:$AT$335,$K$4:$K$335=AW334),36)))))</f>
        <v>0</v>
      </c>
      <c r="BN334" s="158" t="str" cm="1">
        <f t="array" ref="BN334">IF(ISBLANK(AW334),"0",_xlfn.CEILING.MATH(AY334/الفرضيات!$H$4*(1+MAX(_xlfn.CHOOSECOLS(_xlfn._xlws.FILTER($I$4:$AT$335,$K$4:$K$335=AW334),36)))))</f>
        <v>0</v>
      </c>
      <c r="BO334" s="158" t="str">
        <f>IF(ISBLANK(L334),"0",IF(S334&lt;2,"0",(U334*(R334-AG334)/الفرضيات!$H$2*(1+AR334))))</f>
        <v>0</v>
      </c>
      <c r="BP334" s="158" t="str">
        <f t="shared" si="91"/>
        <v>0</v>
      </c>
      <c r="BQ334" s="158" t="str">
        <f t="shared" si="92"/>
        <v>0</v>
      </c>
      <c r="BR334" s="158" t="str">
        <f t="shared" si="93"/>
        <v>0</v>
      </c>
      <c r="BS334" s="158" t="str">
        <f t="shared" si="94"/>
        <v>0</v>
      </c>
      <c r="BT334" s="158" t="str">
        <f t="shared" si="95"/>
        <v>0</v>
      </c>
      <c r="BU334" s="158" t="str" cm="1">
        <f t="array" ref="BU334">IF(ISBLANK(AW334),"0",IF($AZ334&lt;2,"0",_xlfn.CEILING.MATH(AX334/الفرضيات!$H$3*(1+MAX(_xlfn.CHOOSECOLS(_xlfn._xlws.FILTER($I$4:$AT$335,$K$4:$K$335=AW334),36))))))</f>
        <v>0</v>
      </c>
      <c r="BV334" s="158" t="str" cm="1">
        <f t="array" ref="BV334">IF(ISBLANK(AW334),"0",IF($AZ334&lt;2,"0",_xlfn.CEILING.MATH(AY334/الفرضيات!$H$4*(1+MAX(_xlfn.CHOOSECOLS(_xlfn._xlws.FILTER($I$4:$AT$335,$K$4:$K$335=AW334),36))))))</f>
        <v>0</v>
      </c>
      <c r="BW334" s="158" t="str">
        <f>IF(ISBLANK(L334),"0",IF(S334&lt;3,"0",(V334*(R334-AG334)/الفرضيات!$H$2*(1+AR334))))</f>
        <v>0</v>
      </c>
      <c r="BX334" s="158" t="str">
        <f t="shared" si="96"/>
        <v>0</v>
      </c>
      <c r="BY334" s="158" t="str">
        <f t="shared" si="97"/>
        <v>0</v>
      </c>
      <c r="BZ334" s="158" t="str">
        <f t="shared" si="98"/>
        <v>0</v>
      </c>
      <c r="CA334" s="158" t="str">
        <f t="shared" si="99"/>
        <v>0</v>
      </c>
      <c r="CB334" s="158" t="str">
        <f t="shared" si="100"/>
        <v>0</v>
      </c>
      <c r="CC334" s="158" t="str" cm="1">
        <f t="array" ref="CC334">IF(ISBLANK(AW334),"0",IF($AZ334&lt;3,"0",_xlfn.CEILING.MATH(AX334/الفرضيات!$H$3*(1+MAX(_xlfn.CHOOSECOLS(_xlfn._xlws.FILTER($I$4:$AT$335,$K$4:$K$335=AW334),36))))))</f>
        <v>0</v>
      </c>
      <c r="CD334" s="158" t="str" cm="1">
        <f t="array" ref="CD334">IF(ISBLANK(AW334),"0",IF($AZ334&lt;3,"0",_xlfn.CEILING.MATH(AY334/الفرضيات!$H$4*(1+MAX(_xlfn.CHOOSECOLS(_xlfn._xlws.FILTER($I$4:$AT$335,$K$4:$K$335=AW334),36))))))</f>
        <v>0</v>
      </c>
      <c r="CE334" s="158">
        <f>IFERROR(MAX(0,((BG334+BO334+BW334)*(1+AS334+AR334)+(BH334+BI334+BJ334+BL334+BP334+BQ334+BR334+BT334+BX334+BY334+BZ334+CB334)*(1+AS334))*(1+ VLOOKUP(AQ334,الفرضيات!$N$1:$O$11,2,0))-AH334),0)</f>
        <v>0</v>
      </c>
      <c r="CF334" s="158">
        <f t="shared" si="101"/>
        <v>0</v>
      </c>
      <c r="CG334" s="158" cm="1">
        <f t="array" ref="CG334">IFERROR(MAX(0,MAX(BM334,BU334,CC334)*(1+VLOOKUP(MAX(_xlfn.CHOOSECOLS(_xlfn._xlws.FILTER($I$4:$AT$335,$K$4:$K$335=AW334),35)),الفرضيات!$N$2:$O$11,2,0))-BA334),0)</f>
        <v>0</v>
      </c>
      <c r="CH334" s="158" cm="1">
        <f t="array" ref="CH334">IFERROR(MAX(0,MAX(BN334,BV334,CD334)*(1+VLOOKUP(MAX(_xlfn.CHOOSECOLS(_xlfn._xlws.FILTER($I$4:$AT$335,$K$4:$K$335=AW334),35)),الفرضيات!$N$2:$O$11,2,0))-BB334),0)</f>
        <v>0</v>
      </c>
    </row>
    <row r="335" spans="9:86" ht="24" x14ac:dyDescent="0.25">
      <c r="I335" s="10"/>
      <c r="J335" s="10"/>
      <c r="K335" s="10"/>
      <c r="L335" s="10"/>
      <c r="M335" s="10"/>
      <c r="N335" s="10"/>
      <c r="O335" s="10"/>
      <c r="P335" s="10"/>
      <c r="Q335" s="10"/>
      <c r="R335" s="10"/>
      <c r="S335" s="10"/>
      <c r="T335" s="114"/>
      <c r="U335" s="114"/>
      <c r="V335" s="114"/>
      <c r="W335" s="10"/>
      <c r="X335" s="10"/>
      <c r="Y335" s="10"/>
      <c r="Z335" s="10"/>
      <c r="AA335" s="10"/>
      <c r="AB335" s="10"/>
      <c r="AC335" s="10"/>
      <c r="AD335" s="10"/>
      <c r="AE335" s="10"/>
      <c r="AF335" s="10"/>
      <c r="AG335" s="10"/>
      <c r="AH335" s="10"/>
      <c r="AI335" s="10"/>
      <c r="AJ335" s="10"/>
      <c r="AK335" s="10"/>
      <c r="AL335" s="10"/>
      <c r="AM335" s="10"/>
      <c r="AN335" s="10"/>
      <c r="AO335" s="10"/>
      <c r="AP335" s="10"/>
      <c r="AQ335" s="111" t="str">
        <f t="shared" si="85"/>
        <v/>
      </c>
      <c r="AR335" s="114" t="str">
        <f>IF(AQ335="","",(LOOKUP(SUM(N335:O335),الفرضيات!$R$2:$R$9, الفرضيات!$S$2:$S$9)))</f>
        <v/>
      </c>
      <c r="AS335" s="114" t="str">
        <f>IF(ISBLANK(L335),"",الفرضيات!$L$2)</f>
        <v/>
      </c>
      <c r="AT335" s="10"/>
      <c r="AU335" s="142"/>
      <c r="AV335" s="10"/>
      <c r="AW335" s="10"/>
      <c r="AX335" s="10"/>
      <c r="AY335" s="10"/>
      <c r="AZ335" s="10"/>
      <c r="BA335" s="10"/>
      <c r="BB335" s="10"/>
      <c r="BC335" s="10"/>
      <c r="BD335" s="10"/>
      <c r="BE335" s="10"/>
      <c r="BF335" s="144"/>
      <c r="BG335" s="158" t="str">
        <f>IF(ISBLANK(L335),"0",T335*(R335-AG335)/الفرضيات!$H$2*(1+AR335))</f>
        <v>0</v>
      </c>
      <c r="BH335" s="158" t="str">
        <f t="shared" si="86"/>
        <v>0</v>
      </c>
      <c r="BI335" s="158" t="str">
        <f t="shared" si="87"/>
        <v>0</v>
      </c>
      <c r="BJ335" s="158" t="str">
        <f t="shared" si="88"/>
        <v>0</v>
      </c>
      <c r="BK335" s="158" t="str">
        <f t="shared" si="89"/>
        <v>0</v>
      </c>
      <c r="BL335" s="158" t="str">
        <f t="shared" si="90"/>
        <v>0</v>
      </c>
      <c r="BM335" s="158" t="str" cm="1">
        <f t="array" ref="BM335">IF(ISBLANK(AW335),"0",_xlfn.CEILING.MATH(AX335/الفرضيات!$H$3*(1+MAX(_xlfn.CHOOSECOLS(_xlfn._xlws.FILTER($I$4:$AT$335,$K$4:$K$335=AW335),36)))))</f>
        <v>0</v>
      </c>
      <c r="BN335" s="158" t="str" cm="1">
        <f t="array" ref="BN335">IF(ISBLANK(AW335),"0",_xlfn.CEILING.MATH(AY335/الفرضيات!$H$4*(1+MAX(_xlfn.CHOOSECOLS(_xlfn._xlws.FILTER($I$4:$AT$335,$K$4:$K$335=AW335),36)))))</f>
        <v>0</v>
      </c>
      <c r="BO335" s="158" t="str">
        <f>IF(ISBLANK(L335),"0",IF(S335&lt;2,"0",(U335*(R335-AG335)/الفرضيات!$H$2*(1+AR335))))</f>
        <v>0</v>
      </c>
      <c r="BP335" s="158" t="str">
        <f t="shared" si="91"/>
        <v>0</v>
      </c>
      <c r="BQ335" s="158" t="str">
        <f t="shared" si="92"/>
        <v>0</v>
      </c>
      <c r="BR335" s="158" t="str">
        <f t="shared" si="93"/>
        <v>0</v>
      </c>
      <c r="BS335" s="158" t="str">
        <f t="shared" si="94"/>
        <v>0</v>
      </c>
      <c r="BT335" s="158" t="str">
        <f t="shared" si="95"/>
        <v>0</v>
      </c>
      <c r="BU335" s="158" t="str" cm="1">
        <f t="array" ref="BU335">IF(ISBLANK(AW335),"0",IF($AZ335&lt;2,"0",_xlfn.CEILING.MATH(AX335/الفرضيات!$H$3*(1+MAX(_xlfn.CHOOSECOLS(_xlfn._xlws.FILTER($I$4:$AT$335,$K$4:$K$335=AW335),36))))))</f>
        <v>0</v>
      </c>
      <c r="BV335" s="158" t="str" cm="1">
        <f t="array" ref="BV335">IF(ISBLANK(AW335),"0",IF($AZ335&lt;2,"0",_xlfn.CEILING.MATH(AY335/الفرضيات!$H$4*(1+MAX(_xlfn.CHOOSECOLS(_xlfn._xlws.FILTER($I$4:$AT$335,$K$4:$K$335=AW335),36))))))</f>
        <v>0</v>
      </c>
      <c r="BW335" s="158" t="str">
        <f>IF(ISBLANK(L335),"0",IF(S335&lt;3,"0",(V335*(R335-AG335)/الفرضيات!$H$2*(1+AR335))))</f>
        <v>0</v>
      </c>
      <c r="BX335" s="158" t="str">
        <f t="shared" si="96"/>
        <v>0</v>
      </c>
      <c r="BY335" s="158" t="str">
        <f t="shared" si="97"/>
        <v>0</v>
      </c>
      <c r="BZ335" s="158" t="str">
        <f t="shared" si="98"/>
        <v>0</v>
      </c>
      <c r="CA335" s="158" t="str">
        <f t="shared" si="99"/>
        <v>0</v>
      </c>
      <c r="CB335" s="158" t="str">
        <f t="shared" si="100"/>
        <v>0</v>
      </c>
      <c r="CC335" s="158" t="str" cm="1">
        <f t="array" ref="CC335">IF(ISBLANK(AW335),"0",IF($AZ335&lt;3,"0",_xlfn.CEILING.MATH(AX335/الفرضيات!$H$3*(1+MAX(_xlfn.CHOOSECOLS(_xlfn._xlws.FILTER($I$4:$AT$335,$K$4:$K$335=AW335),36))))))</f>
        <v>0</v>
      </c>
      <c r="CD335" s="158" t="str" cm="1">
        <f t="array" ref="CD335">IF(ISBLANK(AW335),"0",IF($AZ335&lt;3,"0",_xlfn.CEILING.MATH(AY335/الفرضيات!$H$4*(1+MAX(_xlfn.CHOOSECOLS(_xlfn._xlws.FILTER($I$4:$AT$335,$K$4:$K$335=AW335),36))))))</f>
        <v>0</v>
      </c>
      <c r="CE335" s="158">
        <f>IFERROR(MAX(0,((BG335+BO335+BW335)*(1+AS335+AR335)+(BH335+BI335+BJ335+BL335+BP335+BQ335+BR335+BT335+BX335+BY335+BZ335+CB335)*(1+AS335))*(1+ VLOOKUP(AQ335,الفرضيات!$N$1:$O$11,2,0))-AH335),0)</f>
        <v>0</v>
      </c>
      <c r="CF335" s="158">
        <f t="shared" si="101"/>
        <v>0</v>
      </c>
      <c r="CG335" s="158" cm="1">
        <f t="array" ref="CG335">IFERROR(MAX(0,MAX(BM335,BU335,CC335)*(1+VLOOKUP(MAX(_xlfn.CHOOSECOLS(_xlfn._xlws.FILTER($I$4:$AT$335,$K$4:$K$335=AW335),35)),الفرضيات!$N$2:$O$11,2,0))-BA335),0)</f>
        <v>0</v>
      </c>
      <c r="CH335" s="158" cm="1">
        <f t="array" ref="CH335">IFERROR(MAX(0,MAX(BN335,BV335,CD335)*(1+VLOOKUP(MAX(_xlfn.CHOOSECOLS(_xlfn._xlws.FILTER($I$4:$AT$335,$K$4:$K$335=AW335),35)),الفرضيات!$N$2:$O$11,2,0))-BB335),0)</f>
        <v>0</v>
      </c>
    </row>
    <row r="336" spans="9:86" x14ac:dyDescent="0.25">
      <c r="AQ336" s="66"/>
      <c r="AR336" s="66"/>
      <c r="AS336" s="66"/>
      <c r="AT336" s="66"/>
      <c r="AU336" s="144"/>
      <c r="AV336" s="66"/>
      <c r="AW336" s="66"/>
      <c r="AX336" s="66"/>
      <c r="AY336" s="66"/>
      <c r="AZ336" s="66"/>
      <c r="BA336" s="66"/>
      <c r="BB336" s="66"/>
      <c r="BC336" s="66"/>
      <c r="BD336" s="66"/>
      <c r="BE336" s="66"/>
      <c r="BF336" s="144"/>
      <c r="BG336" s="66"/>
      <c r="BH336" s="66"/>
      <c r="BI336" s="66"/>
      <c r="BJ336" s="66"/>
      <c r="BK336" s="66"/>
      <c r="BL336" s="66"/>
      <c r="BM336" s="66"/>
      <c r="BN336" s="66"/>
      <c r="BO336" s="66"/>
      <c r="BP336" s="66"/>
      <c r="BQ336" s="66"/>
      <c r="BR336" s="66"/>
      <c r="BZ336" s="67"/>
      <c r="CA336" s="67"/>
      <c r="CB336" s="67"/>
      <c r="CC336" s="67"/>
      <c r="CD336" s="67"/>
    </row>
  </sheetData>
  <mergeCells count="10">
    <mergeCell ref="B49:C51"/>
    <mergeCell ref="B9:G9"/>
    <mergeCell ref="BW2:CD2"/>
    <mergeCell ref="I2:AC2"/>
    <mergeCell ref="AS2:AS3"/>
    <mergeCell ref="AT2:AT3"/>
    <mergeCell ref="B2:G2"/>
    <mergeCell ref="BG2:BN2"/>
    <mergeCell ref="BO2:BV2"/>
    <mergeCell ref="AV2:BE2"/>
  </mergeCells>
  <conditionalFormatting sqref="AQ4:AQ335">
    <cfRule type="colorScale" priority="1">
      <colorScale>
        <cfvo type="num" val="1"/>
        <cfvo type="num" val="27"/>
        <color rgb="FF92D050"/>
        <color rgb="FFFF0000"/>
      </colorScale>
    </cfRule>
  </conditionalFormatting>
  <pageMargins left="0.7" right="0.7" top="0.75" bottom="0.75" header="0.3" footer="0.3"/>
  <headerFooter>
    <oddFooter>&amp;C_x000D_&amp;1#&amp;"Aptos"&amp;12&amp;KFFFF00 Restricted-مقيد</oddFooter>
  </headerFooter>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04189-FE46-4A66-BBBB-9AFC25768ED7}">
  <sheetPr>
    <tabColor theme="1" tint="4.9989318521683403E-2"/>
  </sheetPr>
  <dimension ref="B1:Z11"/>
  <sheetViews>
    <sheetView showGridLines="0" rightToLeft="1" topLeftCell="R1" zoomScale="85" zoomScaleNormal="85" workbookViewId="0">
      <selection activeCell="AD18" sqref="AD18"/>
    </sheetView>
  </sheetViews>
  <sheetFormatPr defaultColWidth="8.85546875" defaultRowHeight="30" x14ac:dyDescent="1"/>
  <cols>
    <col min="1" max="2" width="1.85546875" style="19" customWidth="1"/>
    <col min="3" max="3" width="27.42578125" style="19" customWidth="1"/>
    <col min="4" max="4" width="8.85546875" style="19"/>
    <col min="5" max="5" width="12.85546875" style="19" customWidth="1"/>
    <col min="6" max="6" width="1.85546875" style="19" customWidth="1"/>
    <col min="7" max="7" width="20.42578125" style="19" customWidth="1"/>
    <col min="8" max="8" width="27" style="19" customWidth="1"/>
    <col min="9" max="9" width="15.42578125" style="19" customWidth="1"/>
    <col min="10" max="10" width="1.85546875" style="19" customWidth="1"/>
    <col min="11" max="11" width="21.42578125" style="19" customWidth="1"/>
    <col min="12" max="12" width="10.140625" style="19" customWidth="1"/>
    <col min="13" max="13" width="1.85546875" style="19" customWidth="1"/>
    <col min="14" max="14" width="16" style="19" customWidth="1"/>
    <col min="15" max="15" width="14.42578125" style="19" customWidth="1"/>
    <col min="16" max="16" width="1.42578125" style="19" customWidth="1"/>
    <col min="17" max="17" width="22.42578125" style="19" customWidth="1"/>
    <col min="18" max="18" width="14.85546875" style="19" customWidth="1"/>
    <col min="19" max="19" width="10.42578125" style="19" customWidth="1"/>
    <col min="20" max="22" width="8.85546875" style="19"/>
    <col min="23" max="23" width="25.140625" style="19" customWidth="1"/>
    <col min="24" max="24" width="31.140625" style="19" customWidth="1"/>
    <col min="25" max="25" width="35.42578125" style="19" customWidth="1"/>
    <col min="26" max="26" width="19.85546875" style="19" customWidth="1"/>
    <col min="27" max="31" width="8.85546875" style="19"/>
    <col min="32" max="32" width="25" style="19" customWidth="1"/>
    <col min="33" max="16384" width="8.85546875" style="19"/>
  </cols>
  <sheetData>
    <row r="1" spans="2:26" s="20" customFormat="1" ht="29.45" customHeight="1" x14ac:dyDescent="0.25">
      <c r="B1" s="21"/>
      <c r="C1" s="252" t="s">
        <v>15</v>
      </c>
      <c r="D1" s="253"/>
      <c r="E1" s="254"/>
      <c r="G1" s="249" t="s">
        <v>163</v>
      </c>
      <c r="H1" s="250"/>
      <c r="I1" s="251"/>
      <c r="K1" s="249" t="s">
        <v>16</v>
      </c>
      <c r="L1" s="251"/>
      <c r="N1" s="249" t="s">
        <v>96</v>
      </c>
      <c r="O1" s="251"/>
      <c r="P1" s="97"/>
      <c r="Q1" s="249" t="s">
        <v>109</v>
      </c>
      <c r="R1" s="250"/>
      <c r="S1" s="251"/>
      <c r="W1" s="249" t="s">
        <v>219</v>
      </c>
      <c r="X1" s="250"/>
      <c r="Y1" s="250"/>
      <c r="Z1" s="251"/>
    </row>
    <row r="2" spans="2:26" ht="30" customHeight="1" thickBot="1" x14ac:dyDescent="1.05">
      <c r="C2" s="14" t="s">
        <v>11</v>
      </c>
      <c r="D2" s="6">
        <v>1</v>
      </c>
      <c r="E2" s="17" t="s">
        <v>17</v>
      </c>
      <c r="G2" s="14" t="s">
        <v>76</v>
      </c>
      <c r="H2" s="6">
        <v>16000</v>
      </c>
      <c r="I2" s="92" t="s">
        <v>77</v>
      </c>
      <c r="K2" s="15" t="s">
        <v>18</v>
      </c>
      <c r="L2" s="16">
        <v>0</v>
      </c>
      <c r="N2" s="146">
        <v>1</v>
      </c>
      <c r="O2" s="188">
        <v>0</v>
      </c>
      <c r="P2" s="96"/>
      <c r="Q2" s="112" t="s">
        <v>110</v>
      </c>
      <c r="R2" s="190">
        <v>0</v>
      </c>
      <c r="S2" s="188">
        <v>0</v>
      </c>
      <c r="W2" s="205" t="s">
        <v>220</v>
      </c>
      <c r="X2" s="91" t="s">
        <v>133</v>
      </c>
      <c r="Y2" s="91" t="s">
        <v>134</v>
      </c>
      <c r="Z2" s="206" t="s">
        <v>135</v>
      </c>
    </row>
    <row r="3" spans="2:26" ht="30.75" thickBot="1" x14ac:dyDescent="1.05">
      <c r="C3" s="15" t="s">
        <v>81</v>
      </c>
      <c r="D3" s="13">
        <v>25</v>
      </c>
      <c r="E3" s="18" t="s">
        <v>102</v>
      </c>
      <c r="G3" s="14" t="s">
        <v>79</v>
      </c>
      <c r="H3" s="6">
        <v>20</v>
      </c>
      <c r="I3" s="92" t="s">
        <v>78</v>
      </c>
      <c r="N3" s="146">
        <v>2</v>
      </c>
      <c r="O3" s="188">
        <v>7.6899999999999998E-3</v>
      </c>
      <c r="Q3" s="112" t="s">
        <v>111</v>
      </c>
      <c r="R3" s="190">
        <v>1001</v>
      </c>
      <c r="S3" s="188">
        <v>0.01</v>
      </c>
      <c r="W3" s="203" t="s">
        <v>204</v>
      </c>
      <c r="X3" s="199">
        <v>1</v>
      </c>
      <c r="Y3" s="199">
        <v>1</v>
      </c>
      <c r="Z3" s="200">
        <v>1</v>
      </c>
    </row>
    <row r="4" spans="2:26" ht="30.75" thickBot="1" x14ac:dyDescent="1.05">
      <c r="G4" s="15" t="s">
        <v>80</v>
      </c>
      <c r="H4" s="13">
        <v>10</v>
      </c>
      <c r="I4" s="93" t="s">
        <v>78</v>
      </c>
      <c r="N4" s="146">
        <v>3</v>
      </c>
      <c r="O4" s="188">
        <v>1.538E-2</v>
      </c>
      <c r="Q4" s="112" t="s">
        <v>112</v>
      </c>
      <c r="R4" s="190">
        <v>3001</v>
      </c>
      <c r="S4" s="188">
        <v>0.02</v>
      </c>
      <c r="W4" s="203" t="s">
        <v>206</v>
      </c>
      <c r="X4" s="199">
        <v>2</v>
      </c>
      <c r="Y4" s="199">
        <v>2</v>
      </c>
      <c r="Z4" s="200">
        <v>2</v>
      </c>
    </row>
    <row r="5" spans="2:26" x14ac:dyDescent="1">
      <c r="N5" s="146">
        <v>4</v>
      </c>
      <c r="O5" s="188">
        <v>0.03</v>
      </c>
      <c r="Q5" s="112" t="s">
        <v>113</v>
      </c>
      <c r="R5" s="190">
        <v>5001</v>
      </c>
      <c r="S5" s="188">
        <v>0.03</v>
      </c>
      <c r="W5" s="203" t="s">
        <v>216</v>
      </c>
      <c r="X5" s="199">
        <v>1</v>
      </c>
      <c r="Y5" s="199">
        <v>1</v>
      </c>
      <c r="Z5" s="200">
        <v>1</v>
      </c>
    </row>
    <row r="6" spans="2:26" x14ac:dyDescent="1">
      <c r="N6" s="146">
        <v>6</v>
      </c>
      <c r="O6" s="188">
        <v>0.04</v>
      </c>
      <c r="Q6" s="112" t="s">
        <v>114</v>
      </c>
      <c r="R6" s="190">
        <v>7001</v>
      </c>
      <c r="S6" s="188">
        <v>0.04</v>
      </c>
      <c r="W6" s="203" t="s">
        <v>229</v>
      </c>
      <c r="X6" s="199">
        <v>3</v>
      </c>
      <c r="Y6" s="199">
        <v>3</v>
      </c>
      <c r="Z6" s="200">
        <v>3</v>
      </c>
    </row>
    <row r="7" spans="2:26" x14ac:dyDescent="1">
      <c r="N7" s="146">
        <v>8</v>
      </c>
      <c r="O7" s="188">
        <v>0.05</v>
      </c>
      <c r="Q7" s="112" t="s">
        <v>115</v>
      </c>
      <c r="R7" s="190">
        <v>10001</v>
      </c>
      <c r="S7" s="188">
        <v>0.05</v>
      </c>
      <c r="W7" s="203" t="s">
        <v>209</v>
      </c>
      <c r="X7" s="199">
        <v>1</v>
      </c>
      <c r="Y7" s="199">
        <v>1</v>
      </c>
      <c r="Z7" s="200">
        <v>1</v>
      </c>
    </row>
    <row r="8" spans="2:26" x14ac:dyDescent="1">
      <c r="N8" s="146">
        <v>9</v>
      </c>
      <c r="O8" s="188">
        <v>0.06</v>
      </c>
      <c r="Q8" s="112" t="s">
        <v>116</v>
      </c>
      <c r="R8" s="190">
        <v>15001</v>
      </c>
      <c r="S8" s="188">
        <v>0.06</v>
      </c>
      <c r="W8" s="203" t="s">
        <v>231</v>
      </c>
      <c r="X8" s="199">
        <v>1</v>
      </c>
      <c r="Y8" s="199">
        <v>1</v>
      </c>
      <c r="Z8" s="200">
        <v>1</v>
      </c>
    </row>
    <row r="9" spans="2:26" ht="30.75" thickBot="1" x14ac:dyDescent="1.05">
      <c r="N9" s="146">
        <v>12</v>
      </c>
      <c r="O9" s="188">
        <v>7.0000000000000007E-2</v>
      </c>
      <c r="Q9" s="191" t="s">
        <v>117</v>
      </c>
      <c r="R9" s="192">
        <v>20001</v>
      </c>
      <c r="S9" s="189">
        <v>7.0000000000000007E-2</v>
      </c>
      <c r="W9" s="203" t="s">
        <v>218</v>
      </c>
      <c r="X9" s="199">
        <v>1</v>
      </c>
      <c r="Y9" s="199">
        <v>1</v>
      </c>
      <c r="Z9" s="200">
        <v>1</v>
      </c>
    </row>
    <row r="10" spans="2:26" ht="30.75" thickBot="1" x14ac:dyDescent="1.05">
      <c r="N10" s="146">
        <v>18</v>
      </c>
      <c r="O10" s="188">
        <v>0.08</v>
      </c>
      <c r="W10" s="204" t="s">
        <v>212</v>
      </c>
      <c r="X10" s="201">
        <v>2</v>
      </c>
      <c r="Y10" s="201">
        <v>1</v>
      </c>
      <c r="Z10" s="202">
        <v>1</v>
      </c>
    </row>
    <row r="11" spans="2:26" ht="30.75" thickBot="1" x14ac:dyDescent="1.05">
      <c r="N11" s="147">
        <v>27</v>
      </c>
      <c r="O11" s="189">
        <v>0.09</v>
      </c>
    </row>
  </sheetData>
  <mergeCells count="6">
    <mergeCell ref="W1:Z1"/>
    <mergeCell ref="Q1:S1"/>
    <mergeCell ref="C1:E1"/>
    <mergeCell ref="K1:L1"/>
    <mergeCell ref="G1:I1"/>
    <mergeCell ref="N1:O1"/>
  </mergeCells>
  <phoneticPr fontId="12" type="noConversion"/>
  <pageMargins left="0.7" right="0.7" top="0.75" bottom="0.75" header="0.3" footer="0.3"/>
  <headerFooter>
    <oddFooter>&amp;C_x000D_&amp;1#&amp;"Aptos"&amp;12&amp;KFFFF00 Restricted-مقيد</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64CB0-CEBC-4752-83BA-46137484B463}">
  <dimension ref="C1:F17"/>
  <sheetViews>
    <sheetView rightToLeft="1" zoomScale="55" zoomScaleNormal="55" workbookViewId="0">
      <selection activeCell="D21" sqref="D21"/>
    </sheetView>
  </sheetViews>
  <sheetFormatPr defaultColWidth="9.140625" defaultRowHeight="33" x14ac:dyDescent="0.25"/>
  <cols>
    <col min="1" max="1" width="3.85546875" style="222" customWidth="1"/>
    <col min="2" max="2" width="0.28515625" style="222" customWidth="1"/>
    <col min="3" max="3" width="22.140625" style="222" bestFit="1" customWidth="1"/>
    <col min="4" max="4" width="45.42578125" style="222" bestFit="1" customWidth="1"/>
    <col min="5" max="5" width="43.85546875" style="222" bestFit="1" customWidth="1"/>
    <col min="6" max="6" width="39.42578125" style="222" bestFit="1" customWidth="1"/>
    <col min="7" max="7" width="37.140625" style="222" bestFit="1" customWidth="1"/>
    <col min="8" max="8" width="9.42578125" style="222" customWidth="1"/>
    <col min="9" max="16384" width="9.140625" style="222"/>
  </cols>
  <sheetData>
    <row r="1" spans="3:6" ht="72.95" customHeight="1" x14ac:dyDescent="0.25">
      <c r="C1" s="221"/>
      <c r="D1" s="221"/>
      <c r="E1" s="221"/>
      <c r="F1" s="221"/>
    </row>
    <row r="2" spans="3:6" ht="160.5" customHeight="1" x14ac:dyDescent="0.25">
      <c r="C2" s="221"/>
      <c r="D2" s="255"/>
      <c r="E2" s="255"/>
      <c r="F2" s="221"/>
    </row>
    <row r="3" spans="3:6" ht="32.450000000000003" customHeight="1" x14ac:dyDescent="0.25">
      <c r="C3" s="221"/>
      <c r="D3" s="256" t="s">
        <v>240</v>
      </c>
      <c r="E3" s="256"/>
      <c r="F3" s="221"/>
    </row>
    <row r="4" spans="3:6" ht="32.450000000000003" customHeight="1" x14ac:dyDescent="0.25">
      <c r="C4" s="221"/>
      <c r="D4" s="256"/>
      <c r="E4" s="256"/>
      <c r="F4" s="221"/>
    </row>
    <row r="5" spans="3:6" ht="32.450000000000003" customHeight="1" x14ac:dyDescent="0.25">
      <c r="C5" s="221"/>
      <c r="D5" s="256"/>
      <c r="E5" s="256"/>
      <c r="F5" s="221"/>
    </row>
    <row r="6" spans="3:6" ht="32.450000000000003" customHeight="1" x14ac:dyDescent="0.25">
      <c r="C6" s="221"/>
      <c r="D6" s="257" t="s">
        <v>241</v>
      </c>
      <c r="E6" s="223"/>
      <c r="F6" s="221"/>
    </row>
    <row r="7" spans="3:6" ht="32.450000000000003" customHeight="1" x14ac:dyDescent="0.25">
      <c r="C7" s="221"/>
      <c r="D7" s="257"/>
      <c r="E7" s="223"/>
      <c r="F7" s="221"/>
    </row>
    <row r="8" spans="3:6" ht="32.450000000000003" customHeight="1" x14ac:dyDescent="0.25">
      <c r="C8" s="221"/>
      <c r="D8" s="223"/>
      <c r="E8" s="223"/>
      <c r="F8" s="221"/>
    </row>
    <row r="9" spans="3:6" ht="32.450000000000003" customHeight="1" x14ac:dyDescent="0.25">
      <c r="C9" s="221"/>
      <c r="D9" s="223"/>
      <c r="E9" s="223"/>
      <c r="F9" s="221"/>
    </row>
    <row r="10" spans="3:6" x14ac:dyDescent="0.25">
      <c r="C10" s="221"/>
      <c r="D10" s="221"/>
      <c r="E10" s="221"/>
      <c r="F10" s="221"/>
    </row>
    <row r="11" spans="3:6" x14ac:dyDescent="0.25">
      <c r="C11" s="221"/>
      <c r="E11" s="221"/>
      <c r="F11" s="221"/>
    </row>
    <row r="12" spans="3:6" x14ac:dyDescent="0.25">
      <c r="C12" s="221"/>
      <c r="D12" s="221"/>
      <c r="E12" s="221"/>
      <c r="F12" s="221"/>
    </row>
    <row r="13" spans="3:6" x14ac:dyDescent="0.25">
      <c r="C13" s="221"/>
      <c r="D13" s="221"/>
      <c r="E13" s="221"/>
      <c r="F13" s="221"/>
    </row>
    <row r="14" spans="3:6" x14ac:dyDescent="0.25">
      <c r="C14" s="221"/>
      <c r="D14" s="221"/>
      <c r="E14" s="221"/>
      <c r="F14" s="221"/>
    </row>
    <row r="15" spans="3:6" x14ac:dyDescent="0.25">
      <c r="C15" s="221"/>
      <c r="D15" s="221"/>
      <c r="E15" s="221"/>
      <c r="F15" s="221"/>
    </row>
    <row r="16" spans="3:6" x14ac:dyDescent="0.25">
      <c r="C16" s="221"/>
      <c r="D16" s="221"/>
      <c r="E16" s="221"/>
      <c r="F16" s="221"/>
    </row>
    <row r="17" spans="3:6" x14ac:dyDescent="0.25">
      <c r="C17" s="221"/>
      <c r="D17" s="221"/>
      <c r="E17" s="221"/>
      <c r="F17" s="221"/>
    </row>
  </sheetData>
  <sheetProtection algorithmName="SHA-512" hashValue="JoN/zAxrBgTWwkj6Af4TqDWL+uxg0DlHbeObVqVOOZZqCoUbIMT/bKLr3jaNq5uLEYSdRdmzJDqKmup/xokg5Q==" saltValue="Hvkyz4Kw5768dhIR+UF5/A==" spinCount="100000" sheet="1" objects="1" scenarios="1"/>
  <mergeCells count="3">
    <mergeCell ref="D2:E2"/>
    <mergeCell ref="D3:E5"/>
    <mergeCell ref="D6:D7"/>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595EB-0C57-469A-BDB3-E9106A7FD498}">
  <dimension ref="C1:F17"/>
  <sheetViews>
    <sheetView rightToLeft="1" zoomScale="70" zoomScaleNormal="70" workbookViewId="0"/>
  </sheetViews>
  <sheetFormatPr defaultColWidth="9.140625" defaultRowHeight="33" x14ac:dyDescent="0.25"/>
  <cols>
    <col min="1" max="1" width="3.85546875" style="222" customWidth="1"/>
    <col min="2" max="2" width="0.28515625" style="222" customWidth="1"/>
    <col min="3" max="3" width="22.140625" style="222" bestFit="1" customWidth="1"/>
    <col min="4" max="4" width="45.42578125" style="222" bestFit="1" customWidth="1"/>
    <col min="5" max="5" width="43.85546875" style="222" bestFit="1" customWidth="1"/>
    <col min="6" max="6" width="39.42578125" style="222" bestFit="1" customWidth="1"/>
    <col min="7" max="7" width="37.140625" style="222" bestFit="1" customWidth="1"/>
    <col min="8" max="8" width="9.42578125" style="222" customWidth="1"/>
    <col min="9" max="16384" width="9.140625" style="222"/>
  </cols>
  <sheetData>
    <row r="1" spans="3:6" ht="72.95" customHeight="1" x14ac:dyDescent="0.25">
      <c r="C1" s="221"/>
      <c r="D1" s="221"/>
      <c r="E1" s="221"/>
      <c r="F1" s="221"/>
    </row>
    <row r="2" spans="3:6" ht="84.95" customHeight="1" x14ac:dyDescent="0.25">
      <c r="C2" s="221"/>
      <c r="D2" s="255" t="s">
        <v>238</v>
      </c>
      <c r="E2" s="255"/>
      <c r="F2" s="221"/>
    </row>
    <row r="3" spans="3:6" ht="32.450000000000003" customHeight="1" x14ac:dyDescent="0.25">
      <c r="C3" s="221"/>
      <c r="D3" s="258" t="s">
        <v>239</v>
      </c>
      <c r="E3" s="258"/>
      <c r="F3" s="221"/>
    </row>
    <row r="4" spans="3:6" x14ac:dyDescent="0.25">
      <c r="C4" s="221"/>
      <c r="D4" s="258"/>
      <c r="E4" s="258"/>
      <c r="F4" s="221"/>
    </row>
    <row r="5" spans="3:6" x14ac:dyDescent="0.25">
      <c r="C5" s="221"/>
      <c r="D5" s="258"/>
      <c r="E5" s="258"/>
      <c r="F5" s="221"/>
    </row>
    <row r="6" spans="3:6" x14ac:dyDescent="0.25">
      <c r="C6" s="221"/>
      <c r="D6" s="258"/>
      <c r="E6" s="258"/>
      <c r="F6" s="221"/>
    </row>
    <row r="7" spans="3:6" x14ac:dyDescent="0.25">
      <c r="C7" s="221"/>
      <c r="D7" s="258"/>
      <c r="E7" s="258"/>
      <c r="F7" s="221"/>
    </row>
    <row r="8" spans="3:6" x14ac:dyDescent="0.25">
      <c r="C8" s="221"/>
      <c r="D8" s="258"/>
      <c r="E8" s="258"/>
      <c r="F8" s="221"/>
    </row>
    <row r="9" spans="3:6" x14ac:dyDescent="0.25">
      <c r="C9" s="221"/>
      <c r="D9" s="258"/>
      <c r="E9" s="258"/>
      <c r="F9" s="221"/>
    </row>
    <row r="10" spans="3:6" x14ac:dyDescent="0.25">
      <c r="C10" s="221"/>
      <c r="D10" s="221"/>
      <c r="E10" s="221"/>
      <c r="F10" s="221"/>
    </row>
    <row r="11" spans="3:6" x14ac:dyDescent="0.25">
      <c r="C11" s="221"/>
      <c r="D11" s="221"/>
      <c r="E11" s="221"/>
      <c r="F11" s="221"/>
    </row>
    <row r="12" spans="3:6" x14ac:dyDescent="0.25">
      <c r="C12" s="221"/>
      <c r="D12" s="221"/>
      <c r="E12" s="221"/>
      <c r="F12" s="221"/>
    </row>
    <row r="13" spans="3:6" x14ac:dyDescent="0.25">
      <c r="C13" s="221"/>
      <c r="D13" s="221"/>
      <c r="E13" s="221"/>
      <c r="F13" s="221"/>
    </row>
    <row r="14" spans="3:6" x14ac:dyDescent="0.25">
      <c r="C14" s="221"/>
      <c r="D14" s="221"/>
      <c r="E14" s="221"/>
      <c r="F14" s="221"/>
    </row>
    <row r="15" spans="3:6" x14ac:dyDescent="0.25">
      <c r="C15" s="221"/>
      <c r="D15" s="221"/>
      <c r="E15" s="221"/>
      <c r="F15" s="221"/>
    </row>
    <row r="16" spans="3:6" x14ac:dyDescent="0.25">
      <c r="C16" s="221"/>
      <c r="D16" s="221"/>
      <c r="E16" s="221"/>
      <c r="F16" s="221"/>
    </row>
    <row r="17" spans="3:6" x14ac:dyDescent="0.25">
      <c r="C17" s="221"/>
      <c r="D17" s="221"/>
      <c r="E17" s="221"/>
      <c r="F17" s="221"/>
    </row>
  </sheetData>
  <sheetProtection algorithmName="SHA-512" hashValue="KaOE+XeN8/YML/CGJhP23WFG/0WXOd1yviosfvfKKP6CLgU2YOMRAdroivZOTtOk9OxQZOIXhcqvx4VW95AIug==" saltValue="Bm3ZIcbjFRtoD13RHIq3NA==" spinCount="100000" sheet="1" objects="1" scenarios="1"/>
  <mergeCells count="2">
    <mergeCell ref="D2:E2"/>
    <mergeCell ref="D3:E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6BD1A-7A55-4CD1-8886-2706F064E583}">
  <dimension ref="C2:F24"/>
  <sheetViews>
    <sheetView showGridLines="0" rightToLeft="1" zoomScale="85" zoomScaleNormal="85" workbookViewId="0">
      <selection activeCell="B10" sqref="B10"/>
    </sheetView>
  </sheetViews>
  <sheetFormatPr defaultColWidth="8.85546875" defaultRowHeight="30" x14ac:dyDescent="1"/>
  <cols>
    <col min="1" max="3" width="8.85546875" style="52" customWidth="1"/>
    <col min="4" max="4" width="41.42578125" style="52" customWidth="1"/>
    <col min="5" max="5" width="49" style="52" customWidth="1"/>
    <col min="6" max="6" width="8.85546875" style="52" customWidth="1"/>
    <col min="7" max="16384" width="8.85546875" style="52"/>
  </cols>
  <sheetData>
    <row r="2" spans="3:6" x14ac:dyDescent="1">
      <c r="C2" s="75"/>
      <c r="D2" s="76"/>
      <c r="E2" s="76"/>
      <c r="F2" s="77"/>
    </row>
    <row r="3" spans="3:6" x14ac:dyDescent="1">
      <c r="C3" s="78"/>
      <c r="D3" s="79"/>
      <c r="E3" s="79"/>
      <c r="F3" s="80"/>
    </row>
    <row r="4" spans="3:6" x14ac:dyDescent="1">
      <c r="C4" s="78"/>
      <c r="D4" s="79"/>
      <c r="E4" s="79"/>
      <c r="F4" s="80"/>
    </row>
    <row r="5" spans="3:6" x14ac:dyDescent="1">
      <c r="C5" s="78"/>
      <c r="D5" s="79"/>
      <c r="E5" s="79"/>
      <c r="F5" s="80"/>
    </row>
    <row r="6" spans="3:6" ht="33" x14ac:dyDescent="1.1000000000000001">
      <c r="C6" s="78"/>
      <c r="D6" s="227" t="s">
        <v>19</v>
      </c>
      <c r="E6" s="227"/>
      <c r="F6" s="80"/>
    </row>
    <row r="7" spans="3:6" x14ac:dyDescent="1">
      <c r="C7" s="78"/>
      <c r="D7" s="228" t="s">
        <v>151</v>
      </c>
      <c r="E7" s="228"/>
      <c r="F7" s="80"/>
    </row>
    <row r="8" spans="3:6" x14ac:dyDescent="1">
      <c r="C8" s="78"/>
      <c r="D8" s="79"/>
      <c r="E8" s="79"/>
      <c r="F8" s="80"/>
    </row>
    <row r="9" spans="3:6" ht="32.1" customHeight="1" x14ac:dyDescent="1">
      <c r="C9" s="78"/>
      <c r="D9" s="12" t="s">
        <v>20</v>
      </c>
      <c r="E9" s="81"/>
      <c r="F9" s="80"/>
    </row>
    <row r="10" spans="3:6" ht="32.1" customHeight="1" x14ac:dyDescent="1">
      <c r="C10" s="78"/>
      <c r="D10" s="12" t="s">
        <v>21</v>
      </c>
      <c r="E10" s="219"/>
      <c r="F10" s="80"/>
    </row>
    <row r="11" spans="3:6" ht="32.1" customHeight="1" x14ac:dyDescent="1">
      <c r="C11" s="78"/>
      <c r="D11" s="12" t="s">
        <v>22</v>
      </c>
      <c r="E11" s="81"/>
      <c r="F11" s="80"/>
    </row>
    <row r="12" spans="3:6" ht="32.1" customHeight="1" x14ac:dyDescent="1">
      <c r="C12" s="78"/>
      <c r="D12" s="12" t="s">
        <v>23</v>
      </c>
      <c r="E12" s="81"/>
      <c r="F12" s="80"/>
    </row>
    <row r="13" spans="3:6" ht="32.1" customHeight="1" x14ac:dyDescent="1">
      <c r="C13" s="78"/>
      <c r="D13" s="12" t="s">
        <v>24</v>
      </c>
      <c r="E13" s="81"/>
      <c r="F13" s="80"/>
    </row>
    <row r="14" spans="3:6" ht="32.1" customHeight="1" x14ac:dyDescent="1">
      <c r="C14" s="78"/>
      <c r="D14" s="12" t="s">
        <v>25</v>
      </c>
      <c r="E14" s="217"/>
      <c r="F14" s="80"/>
    </row>
    <row r="15" spans="3:6" ht="32.1" customHeight="1" x14ac:dyDescent="1">
      <c r="C15" s="78"/>
      <c r="D15" s="12" t="s">
        <v>26</v>
      </c>
      <c r="E15" s="81"/>
      <c r="F15" s="80"/>
    </row>
    <row r="16" spans="3:6" ht="32.1" customHeight="1" x14ac:dyDescent="1">
      <c r="C16" s="78"/>
      <c r="D16" s="12" t="s">
        <v>27</v>
      </c>
      <c r="E16" s="81"/>
      <c r="F16" s="80"/>
    </row>
    <row r="17" spans="3:6" ht="32.1" customHeight="1" x14ac:dyDescent="1">
      <c r="C17" s="78"/>
      <c r="D17" s="12" t="s">
        <v>28</v>
      </c>
      <c r="E17" s="81"/>
      <c r="F17" s="80"/>
    </row>
    <row r="18" spans="3:6" ht="32.1" customHeight="1" x14ac:dyDescent="1">
      <c r="C18" s="78"/>
      <c r="D18" s="12" t="s">
        <v>29</v>
      </c>
      <c r="E18" s="81"/>
      <c r="F18" s="80"/>
    </row>
    <row r="19" spans="3:6" ht="32.1" customHeight="1" x14ac:dyDescent="1">
      <c r="C19" s="78"/>
      <c r="D19" s="12" t="s">
        <v>30</v>
      </c>
      <c r="E19" s="218"/>
      <c r="F19" s="80"/>
    </row>
    <row r="20" spans="3:6" ht="32.1" customHeight="1" x14ac:dyDescent="1">
      <c r="C20" s="78"/>
      <c r="D20" s="12" t="s">
        <v>31</v>
      </c>
      <c r="E20" s="219"/>
      <c r="F20" s="80"/>
    </row>
    <row r="21" spans="3:6" x14ac:dyDescent="1">
      <c r="C21" s="78"/>
      <c r="D21" s="79"/>
      <c r="E21" s="79"/>
      <c r="F21" s="80"/>
    </row>
    <row r="22" spans="3:6" x14ac:dyDescent="1">
      <c r="C22" s="78"/>
      <c r="D22" s="259" t="s">
        <v>32</v>
      </c>
      <c r="E22" s="259"/>
      <c r="F22" s="80"/>
    </row>
    <row r="23" spans="3:6" x14ac:dyDescent="1">
      <c r="C23" s="78"/>
      <c r="D23" s="79"/>
      <c r="E23" s="79"/>
      <c r="F23" s="80"/>
    </row>
    <row r="24" spans="3:6" x14ac:dyDescent="1">
      <c r="C24" s="82"/>
      <c r="D24" s="83"/>
      <c r="E24" s="83"/>
      <c r="F24" s="84"/>
    </row>
  </sheetData>
  <sheetProtection algorithmName="SHA-512" hashValue="DUcdd2F+3h9uq0x1vicZSLn14iDvAnSUZe3A43rD1u2fgmnXqonUH42IiVOCTrpXjcFQY8XuXiTRAYLVca6rLg==" saltValue="jTy3vN79moWayYSvXM+inA==" spinCount="100000" sheet="1" objects="1" scenarios="1"/>
  <protectedRanges>
    <protectedRange sqref="E9:E20" name="Range1"/>
  </protectedRanges>
  <mergeCells count="3">
    <mergeCell ref="D6:E6"/>
    <mergeCell ref="D7:E7"/>
    <mergeCell ref="D22:E22"/>
  </mergeCells>
  <dataValidations count="1">
    <dataValidation type="list" allowBlank="1" showInputMessage="1" showErrorMessage="1" sqref="E11" xr:uid="{07442CAB-383B-45E8-9D9F-FB4F70754098}">
      <formula1>"1,2,3,4,5"</formula1>
    </dataValidation>
  </dataValidations>
  <pageMargins left="0.7" right="0.7" top="0.75" bottom="0.75" header="0.3" footer="0.3"/>
  <headerFooter>
    <oddFooter>&amp;C_x000D_&amp;1#&amp;"Aptos"&amp;12&amp;KFFFF00 Restricted-مقيد</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07BF6-9046-4256-A409-E410CBE9680D}">
  <sheetPr>
    <pageSetUpPr fitToPage="1"/>
  </sheetPr>
  <dimension ref="A1:R11"/>
  <sheetViews>
    <sheetView showGridLines="0" rightToLeft="1" topLeftCell="C1" zoomScale="70" zoomScaleNormal="70" workbookViewId="0">
      <selection activeCell="D6" sqref="D6"/>
    </sheetView>
  </sheetViews>
  <sheetFormatPr defaultColWidth="8.85546875" defaultRowHeight="30" x14ac:dyDescent="1"/>
  <cols>
    <col min="1" max="2" width="8.85546875" style="35" hidden="1" customWidth="1"/>
    <col min="3" max="7" width="8.85546875" style="35" customWidth="1"/>
    <col min="8" max="8" width="4.42578125" style="35" customWidth="1"/>
    <col min="9" max="12" width="8.85546875" style="35" customWidth="1"/>
    <col min="13" max="13" width="17.85546875" style="35" customWidth="1"/>
    <col min="14" max="14" width="37.85546875" style="35" customWidth="1"/>
    <col min="15" max="15" width="8.85546875" style="35" customWidth="1"/>
    <col min="16" max="16384" width="8.85546875" style="35"/>
  </cols>
  <sheetData>
    <row r="1" spans="6:18" ht="39" x14ac:dyDescent="1">
      <c r="F1" s="42"/>
      <c r="G1" s="265"/>
      <c r="H1" s="265"/>
      <c r="I1" s="265"/>
      <c r="J1" s="37"/>
      <c r="K1" s="37"/>
      <c r="L1" s="37"/>
      <c r="M1" s="37"/>
      <c r="N1" s="37"/>
      <c r="O1" s="38"/>
    </row>
    <row r="2" spans="6:18" ht="33.75" thickBot="1" x14ac:dyDescent="1.05">
      <c r="F2" s="43"/>
      <c r="G2" s="268" t="s">
        <v>33</v>
      </c>
      <c r="H2" s="269"/>
      <c r="I2" s="269"/>
      <c r="J2" s="269"/>
      <c r="K2" s="269"/>
      <c r="L2" s="269"/>
      <c r="M2" s="269"/>
      <c r="N2" s="269"/>
      <c r="O2" s="39"/>
      <c r="R2" s="36"/>
    </row>
    <row r="3" spans="6:18" x14ac:dyDescent="1">
      <c r="F3" s="43"/>
      <c r="G3" s="57"/>
      <c r="H3" s="41" t="s">
        <v>34</v>
      </c>
      <c r="I3" s="266" t="s">
        <v>35</v>
      </c>
      <c r="J3" s="266"/>
      <c r="K3" s="266" t="s">
        <v>36</v>
      </c>
      <c r="L3" s="266"/>
      <c r="M3" s="266"/>
      <c r="N3" s="267"/>
      <c r="O3" s="39"/>
    </row>
    <row r="4" spans="6:18" ht="29.1" customHeight="1" x14ac:dyDescent="1">
      <c r="F4" s="43"/>
      <c r="G4" s="57"/>
      <c r="H4" s="33">
        <v>1</v>
      </c>
      <c r="I4" s="260" t="s">
        <v>37</v>
      </c>
      <c r="J4" s="261"/>
      <c r="K4" s="262" t="s">
        <v>72</v>
      </c>
      <c r="L4" s="263"/>
      <c r="M4" s="263"/>
      <c r="N4" s="264"/>
      <c r="O4" s="39"/>
    </row>
    <row r="5" spans="6:18" ht="116.25" customHeight="1" x14ac:dyDescent="1">
      <c r="F5" s="43"/>
      <c r="G5" s="57"/>
      <c r="H5" s="33">
        <v>2</v>
      </c>
      <c r="I5" s="260" t="s">
        <v>200</v>
      </c>
      <c r="J5" s="261"/>
      <c r="K5" s="262" t="s">
        <v>223</v>
      </c>
      <c r="L5" s="263"/>
      <c r="M5" s="263"/>
      <c r="N5" s="264"/>
      <c r="O5" s="39"/>
    </row>
    <row r="6" spans="6:18" ht="71.25" customHeight="1" x14ac:dyDescent="1">
      <c r="F6" s="43"/>
      <c r="G6" s="57"/>
      <c r="H6" s="33">
        <v>3</v>
      </c>
      <c r="I6" s="260" t="s">
        <v>38</v>
      </c>
      <c r="J6" s="261"/>
      <c r="K6" s="262" t="s">
        <v>236</v>
      </c>
      <c r="L6" s="263"/>
      <c r="M6" s="263"/>
      <c r="N6" s="264"/>
      <c r="O6" s="39"/>
    </row>
    <row r="7" spans="6:18" ht="69.599999999999994" customHeight="1" x14ac:dyDescent="1">
      <c r="F7" s="43"/>
      <c r="G7" s="57"/>
      <c r="H7" s="33">
        <v>4</v>
      </c>
      <c r="I7" s="260" t="s">
        <v>152</v>
      </c>
      <c r="J7" s="261"/>
      <c r="K7" s="262" t="s">
        <v>235</v>
      </c>
      <c r="L7" s="263"/>
      <c r="M7" s="263"/>
      <c r="N7" s="264"/>
      <c r="O7" s="39"/>
    </row>
    <row r="8" spans="6:18" x14ac:dyDescent="1">
      <c r="F8" s="43"/>
      <c r="G8" s="57"/>
      <c r="H8" s="33">
        <v>5</v>
      </c>
      <c r="I8" s="277" t="s">
        <v>153</v>
      </c>
      <c r="J8" s="278"/>
      <c r="K8" s="274" t="s">
        <v>154</v>
      </c>
      <c r="L8" s="275"/>
      <c r="M8" s="275"/>
      <c r="N8" s="276"/>
      <c r="O8" s="39"/>
    </row>
    <row r="9" spans="6:18" ht="46.7" customHeight="1" x14ac:dyDescent="1">
      <c r="F9" s="43"/>
      <c r="G9" s="57"/>
      <c r="H9" s="33">
        <v>6</v>
      </c>
      <c r="I9" s="260" t="s">
        <v>39</v>
      </c>
      <c r="J9" s="261"/>
      <c r="K9" s="262" t="s">
        <v>237</v>
      </c>
      <c r="L9" s="263"/>
      <c r="M9" s="263"/>
      <c r="N9" s="264"/>
      <c r="O9" s="39"/>
    </row>
    <row r="10" spans="6:18" ht="30.75" thickBot="1" x14ac:dyDescent="1.05">
      <c r="F10" s="43"/>
      <c r="G10" s="57"/>
      <c r="H10" s="34">
        <v>7</v>
      </c>
      <c r="I10" s="271" t="s">
        <v>17</v>
      </c>
      <c r="J10" s="271"/>
      <c r="K10" s="272" t="s">
        <v>155</v>
      </c>
      <c r="L10" s="272"/>
      <c r="M10" s="272"/>
      <c r="N10" s="273"/>
      <c r="O10" s="39"/>
    </row>
    <row r="11" spans="6:18" ht="43.5" customHeight="1" thickBot="1" x14ac:dyDescent="1.05">
      <c r="F11" s="44"/>
      <c r="G11" s="270" t="s">
        <v>40</v>
      </c>
      <c r="H11" s="270"/>
      <c r="I11" s="270"/>
      <c r="J11" s="270"/>
      <c r="K11" s="270"/>
      <c r="L11" s="270"/>
      <c r="M11" s="270"/>
      <c r="N11" s="270"/>
      <c r="O11" s="40"/>
    </row>
  </sheetData>
  <sheetProtection algorithmName="SHA-512" hashValue="pv7QnAk75Xsw7FHhMFL4MN6M6ahjPNg7sE+XhVjX10M867DBScyHG6V62U5QZu8vbroelubupTSrfZbNMbNKng==" saltValue="xI+jfMC08xM/e6cvj8sZaw==" spinCount="100000" sheet="1" objects="1" scenarios="1"/>
  <mergeCells count="19">
    <mergeCell ref="G11:N11"/>
    <mergeCell ref="I10:J10"/>
    <mergeCell ref="I5:J5"/>
    <mergeCell ref="K10:N10"/>
    <mergeCell ref="K5:N5"/>
    <mergeCell ref="I6:J6"/>
    <mergeCell ref="I9:J9"/>
    <mergeCell ref="K6:N6"/>
    <mergeCell ref="K9:N9"/>
    <mergeCell ref="I7:J7"/>
    <mergeCell ref="K7:N7"/>
    <mergeCell ref="K8:N8"/>
    <mergeCell ref="I8:J8"/>
    <mergeCell ref="I4:J4"/>
    <mergeCell ref="K4:N4"/>
    <mergeCell ref="G1:I1"/>
    <mergeCell ref="I3:J3"/>
    <mergeCell ref="K3:N3"/>
    <mergeCell ref="G2:N2"/>
  </mergeCells>
  <pageMargins left="0.7" right="0.7" top="0.75" bottom="0.75" header="0.3" footer="0.3"/>
  <pageSetup scale="94" fitToWidth="0" orientation="landscape" r:id="rId1"/>
  <headerFooter>
    <oddFooter>&amp;C_x000D_&amp;1#&amp;"Aptos"&amp;12&amp;KFFFF00 Restricted-مقيد</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44444-2D7D-4391-9B35-E55ACEBE6394}">
  <dimension ref="B2:F23"/>
  <sheetViews>
    <sheetView showGridLines="0" rightToLeft="1" zoomScale="56" zoomScaleNormal="100" workbookViewId="0">
      <selection activeCell="F24" sqref="F24"/>
    </sheetView>
  </sheetViews>
  <sheetFormatPr defaultColWidth="8.85546875" defaultRowHeight="15" x14ac:dyDescent="0.25"/>
  <cols>
    <col min="1" max="1" width="2.85546875" style="1" customWidth="1"/>
    <col min="2" max="2" width="33.140625" style="1" customWidth="1"/>
    <col min="3" max="3" width="58" style="1" customWidth="1"/>
    <col min="4" max="6" width="40.85546875" style="1" customWidth="1"/>
    <col min="7" max="16384" width="8.85546875" style="1"/>
  </cols>
  <sheetData>
    <row r="2" spans="2:6" ht="15.75" thickBot="1" x14ac:dyDescent="0.3"/>
    <row r="3" spans="2:6" ht="30" x14ac:dyDescent="0.25">
      <c r="B3" s="123" t="s">
        <v>136</v>
      </c>
      <c r="C3" s="124" t="s">
        <v>137</v>
      </c>
      <c r="D3" s="125" t="s">
        <v>84</v>
      </c>
      <c r="E3" s="126" t="s">
        <v>85</v>
      </c>
      <c r="F3" s="127" t="s">
        <v>97</v>
      </c>
    </row>
    <row r="4" spans="2:6" ht="90" x14ac:dyDescent="0.25">
      <c r="B4" s="135" t="s">
        <v>133</v>
      </c>
      <c r="C4" s="128" t="s">
        <v>138</v>
      </c>
      <c r="D4" s="129" t="s">
        <v>139</v>
      </c>
      <c r="E4" s="129" t="s">
        <v>140</v>
      </c>
      <c r="F4" s="130" t="s">
        <v>141</v>
      </c>
    </row>
    <row r="5" spans="2:6" ht="90" x14ac:dyDescent="0.25">
      <c r="B5" s="135" t="s">
        <v>134</v>
      </c>
      <c r="C5" s="131" t="s">
        <v>142</v>
      </c>
      <c r="D5" s="129" t="s">
        <v>143</v>
      </c>
      <c r="E5" s="129" t="s">
        <v>144</v>
      </c>
      <c r="F5" s="130" t="s">
        <v>145</v>
      </c>
    </row>
    <row r="6" spans="2:6" ht="60.75" thickBot="1" x14ac:dyDescent="0.3">
      <c r="B6" s="136" t="s">
        <v>146</v>
      </c>
      <c r="C6" s="132" t="s">
        <v>147</v>
      </c>
      <c r="D6" s="133" t="s">
        <v>148</v>
      </c>
      <c r="E6" s="133" t="s">
        <v>149</v>
      </c>
      <c r="F6" s="134" t="s">
        <v>150</v>
      </c>
    </row>
    <row r="9" spans="2:6" ht="15.75" thickBot="1" x14ac:dyDescent="0.3"/>
    <row r="10" spans="2:6" ht="27.6" customHeight="1" x14ac:dyDescent="0.25">
      <c r="B10" s="195" t="s">
        <v>165</v>
      </c>
      <c r="C10" s="281" t="s">
        <v>137</v>
      </c>
      <c r="D10" s="282"/>
    </row>
    <row r="11" spans="2:6" ht="119.45" customHeight="1" thickBot="1" x14ac:dyDescent="0.3">
      <c r="B11" s="196" t="s">
        <v>164</v>
      </c>
      <c r="C11" s="279" t="s">
        <v>196</v>
      </c>
      <c r="D11" s="280"/>
    </row>
    <row r="14" spans="2:6" ht="15.75" thickBot="1" x14ac:dyDescent="0.3"/>
    <row r="15" spans="2:6" ht="30" x14ac:dyDescent="0.25">
      <c r="B15" s="193" t="s">
        <v>215</v>
      </c>
      <c r="C15" s="194" t="s">
        <v>214</v>
      </c>
    </row>
    <row r="16" spans="2:6" ht="30" x14ac:dyDescent="0.25">
      <c r="B16" s="135" t="s">
        <v>204</v>
      </c>
      <c r="C16" s="130" t="s">
        <v>205</v>
      </c>
    </row>
    <row r="17" spans="2:3" ht="30" x14ac:dyDescent="0.25">
      <c r="B17" s="135" t="s">
        <v>206</v>
      </c>
      <c r="C17" s="130" t="s">
        <v>207</v>
      </c>
    </row>
    <row r="18" spans="2:3" ht="30" x14ac:dyDescent="0.25">
      <c r="B18" s="135" t="s">
        <v>216</v>
      </c>
      <c r="C18" s="130" t="s">
        <v>208</v>
      </c>
    </row>
    <row r="19" spans="2:3" ht="30" x14ac:dyDescent="0.25">
      <c r="B19" s="135" t="s">
        <v>229</v>
      </c>
      <c r="C19" s="130" t="s">
        <v>230</v>
      </c>
    </row>
    <row r="20" spans="2:3" ht="30" x14ac:dyDescent="0.25">
      <c r="B20" s="135" t="s">
        <v>209</v>
      </c>
      <c r="C20" s="130" t="s">
        <v>210</v>
      </c>
    </row>
    <row r="21" spans="2:3" ht="30" x14ac:dyDescent="0.25">
      <c r="B21" s="135" t="s">
        <v>231</v>
      </c>
      <c r="C21" s="130" t="s">
        <v>211</v>
      </c>
    </row>
    <row r="22" spans="2:3" ht="30" x14ac:dyDescent="0.25">
      <c r="B22" s="197" t="s">
        <v>218</v>
      </c>
      <c r="C22" s="198" t="s">
        <v>217</v>
      </c>
    </row>
    <row r="23" spans="2:3" ht="30.75" thickBot="1" x14ac:dyDescent="0.3">
      <c r="B23" s="136" t="s">
        <v>212</v>
      </c>
      <c r="C23" s="134" t="s">
        <v>213</v>
      </c>
    </row>
  </sheetData>
  <sheetProtection algorithmName="SHA-512" hashValue="F1JOeKBlRkYOQL28LKwaLy0K65umNcSWzs6fS2PvI8AgPDYRpmfmuCWh1rk5DCElho4FmvlqQR0bWxik+lKDzQ==" saltValue="rNPfAP18jJ+wkd6T/7wS5A==" spinCount="100000" sheet="1" objects="1" scenarios="1"/>
  <mergeCells count="2">
    <mergeCell ref="C11:D11"/>
    <mergeCell ref="C10:D10"/>
  </mergeCells>
  <pageMargins left="0.7" right="0.7" top="0.75" bottom="0.75" header="0.3" footer="0.3"/>
  <headerFooter>
    <oddFooter>&amp;C_x000D_&amp;1#&amp;"Aptos"&amp;12&amp;KFFFF00 Restricted-مقيد</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F9E503-61FC-4AA3-B18B-AE58DCC10069}">
  <dimension ref="B1:AT121"/>
  <sheetViews>
    <sheetView showGridLines="0" rightToLeft="1" zoomScale="85" zoomScaleNormal="85" workbookViewId="0">
      <selection activeCell="AR8" sqref="AR8"/>
    </sheetView>
  </sheetViews>
  <sheetFormatPr defaultColWidth="8.85546875" defaultRowHeight="24" x14ac:dyDescent="0.8"/>
  <cols>
    <col min="1" max="1" width="2.42578125" style="58" customWidth="1"/>
    <col min="2" max="2" width="6.42578125" style="58" bestFit="1" customWidth="1"/>
    <col min="3" max="3" width="10.42578125" style="58" bestFit="1" customWidth="1"/>
    <col min="4" max="4" width="16.140625" style="58" customWidth="1"/>
    <col min="5" max="6" width="26.42578125" style="58" customWidth="1"/>
    <col min="7" max="7" width="15.42578125" style="1" customWidth="1"/>
    <col min="8" max="8" width="18.42578125" style="1" customWidth="1"/>
    <col min="9" max="9" width="18.42578125" style="1" hidden="1" customWidth="1"/>
    <col min="10" max="10" width="25.140625" style="1" hidden="1" customWidth="1"/>
    <col min="11" max="11" width="22.85546875" style="58" customWidth="1"/>
    <col min="12" max="12" width="15.85546875" style="58" bestFit="1" customWidth="1"/>
    <col min="13" max="13" width="15.85546875" style="58" customWidth="1"/>
    <col min="14" max="14" width="17.42578125" style="58" customWidth="1"/>
    <col min="15" max="15" width="17.140625" style="58" customWidth="1"/>
    <col min="16" max="16" width="23.140625" style="58" bestFit="1" customWidth="1"/>
    <col min="17" max="18" width="23.140625" style="58" customWidth="1"/>
    <col min="19" max="19" width="18.42578125" style="58" bestFit="1" customWidth="1"/>
    <col min="20" max="27" width="18.42578125" style="58" customWidth="1"/>
    <col min="28" max="28" width="23.140625" style="58" customWidth="1"/>
    <col min="29" max="31" width="14.140625" style="58" customWidth="1"/>
    <col min="32" max="32" width="21.42578125" style="58" customWidth="1"/>
    <col min="33" max="35" width="18.85546875" style="58" customWidth="1"/>
    <col min="36" max="36" width="6.140625" style="58" customWidth="1"/>
    <col min="37" max="37" width="14.140625" style="58" customWidth="1"/>
    <col min="38" max="38" width="18.42578125" style="58" customWidth="1"/>
    <col min="39" max="39" width="23.85546875" style="58" customWidth="1"/>
    <col min="40" max="45" width="26" style="58" customWidth="1"/>
    <col min="46" max="46" width="27.42578125" style="58" bestFit="1" customWidth="1"/>
    <col min="47" max="47" width="14.140625" style="58" customWidth="1"/>
    <col min="48" max="48" width="16.42578125" style="58" customWidth="1"/>
    <col min="49" max="49" width="20.42578125" style="58" customWidth="1"/>
    <col min="50" max="51" width="14.85546875" style="58" bestFit="1" customWidth="1"/>
    <col min="52" max="52" width="21.85546875" style="58" bestFit="1" customWidth="1"/>
    <col min="53" max="16384" width="8.85546875" style="58"/>
  </cols>
  <sheetData>
    <row r="1" spans="2:46" ht="60" customHeight="1" thickBot="1" x14ac:dyDescent="0.85"/>
    <row r="2" spans="2:46" ht="47.45" customHeight="1" thickBot="1" x14ac:dyDescent="0.85">
      <c r="C2" s="290" t="s">
        <v>187</v>
      </c>
      <c r="D2" s="291"/>
      <c r="E2" s="291"/>
      <c r="F2" s="291"/>
      <c r="G2" s="291"/>
      <c r="H2" s="291"/>
      <c r="I2" s="291"/>
      <c r="J2" s="291"/>
      <c r="K2" s="292"/>
      <c r="L2" s="283" t="s">
        <v>188</v>
      </c>
      <c r="M2" s="293"/>
      <c r="N2" s="293"/>
      <c r="O2" s="284"/>
      <c r="P2" s="290" t="s">
        <v>198</v>
      </c>
      <c r="Q2" s="293"/>
      <c r="R2" s="284"/>
      <c r="S2" s="290" t="s">
        <v>197</v>
      </c>
      <c r="T2" s="293"/>
      <c r="U2" s="284"/>
      <c r="V2" s="283" t="s">
        <v>189</v>
      </c>
      <c r="W2" s="293"/>
      <c r="X2" s="293"/>
      <c r="Y2" s="293"/>
      <c r="Z2" s="284"/>
      <c r="AA2" s="179" t="s">
        <v>192</v>
      </c>
      <c r="AB2" s="283" t="s">
        <v>190</v>
      </c>
      <c r="AC2" s="284"/>
      <c r="AD2" s="285" t="s">
        <v>191</v>
      </c>
      <c r="AE2" s="289"/>
      <c r="AF2" s="289"/>
      <c r="AG2" s="289"/>
      <c r="AH2" s="289"/>
      <c r="AI2" s="286"/>
      <c r="AL2" s="174" t="s">
        <v>158</v>
      </c>
      <c r="AM2" s="285" t="s">
        <v>193</v>
      </c>
      <c r="AN2" s="286"/>
      <c r="AO2" s="174" t="s">
        <v>182</v>
      </c>
      <c r="AP2" s="287" t="s">
        <v>194</v>
      </c>
      <c r="AQ2" s="288"/>
      <c r="AR2" s="285" t="s">
        <v>195</v>
      </c>
      <c r="AS2" s="289"/>
      <c r="AT2" s="286"/>
    </row>
    <row r="3" spans="2:46" ht="120.75" thickBot="1" x14ac:dyDescent="0.85">
      <c r="B3" s="177" t="s">
        <v>34</v>
      </c>
      <c r="C3" s="176" t="s">
        <v>43</v>
      </c>
      <c r="D3" s="178" t="s">
        <v>166</v>
      </c>
      <c r="E3" s="178" t="s">
        <v>44</v>
      </c>
      <c r="F3" s="178" t="s">
        <v>224</v>
      </c>
      <c r="G3" s="178" t="s">
        <v>130</v>
      </c>
      <c r="H3" s="178" t="s">
        <v>131</v>
      </c>
      <c r="I3" s="187" t="s">
        <v>45</v>
      </c>
      <c r="J3" s="187" t="s">
        <v>46</v>
      </c>
      <c r="K3" s="173" t="s">
        <v>47</v>
      </c>
      <c r="L3" s="181" t="s">
        <v>48</v>
      </c>
      <c r="M3" s="182" t="s">
        <v>49</v>
      </c>
      <c r="N3" s="182" t="s">
        <v>50</v>
      </c>
      <c r="O3" s="183" t="s">
        <v>51</v>
      </c>
      <c r="P3" s="176" t="s">
        <v>179</v>
      </c>
      <c r="Q3" s="178" t="s">
        <v>180</v>
      </c>
      <c r="R3" s="173" t="s">
        <v>181</v>
      </c>
      <c r="S3" s="176" t="s">
        <v>176</v>
      </c>
      <c r="T3" s="178" t="s">
        <v>177</v>
      </c>
      <c r="U3" s="173" t="s">
        <v>178</v>
      </c>
      <c r="V3" s="176" t="s">
        <v>199</v>
      </c>
      <c r="W3" s="178" t="s">
        <v>173</v>
      </c>
      <c r="X3" s="178" t="s">
        <v>174</v>
      </c>
      <c r="Y3" s="178" t="s">
        <v>175</v>
      </c>
      <c r="Z3" s="173" t="s">
        <v>159</v>
      </c>
      <c r="AA3" s="175" t="s">
        <v>82</v>
      </c>
      <c r="AB3" s="176" t="s">
        <v>75</v>
      </c>
      <c r="AC3" s="173" t="s">
        <v>52</v>
      </c>
      <c r="AD3" s="176" t="s">
        <v>133</v>
      </c>
      <c r="AE3" s="178" t="s">
        <v>134</v>
      </c>
      <c r="AF3" s="173" t="s">
        <v>135</v>
      </c>
      <c r="AG3" s="178" t="s">
        <v>225</v>
      </c>
      <c r="AH3" s="178" t="s">
        <v>226</v>
      </c>
      <c r="AI3" s="173" t="s">
        <v>227</v>
      </c>
      <c r="AK3" s="177" t="s">
        <v>34</v>
      </c>
      <c r="AL3" s="175" t="s">
        <v>166</v>
      </c>
      <c r="AM3" s="176" t="s">
        <v>73</v>
      </c>
      <c r="AN3" s="173" t="s">
        <v>74</v>
      </c>
      <c r="AO3" s="175" t="s">
        <v>182</v>
      </c>
      <c r="AP3" s="59" t="s">
        <v>100</v>
      </c>
      <c r="AQ3" s="138" t="s">
        <v>101</v>
      </c>
      <c r="AR3" s="171" t="s">
        <v>170</v>
      </c>
      <c r="AS3" s="172" t="s">
        <v>171</v>
      </c>
      <c r="AT3" s="173" t="s">
        <v>172</v>
      </c>
    </row>
    <row r="4" spans="2:46" x14ac:dyDescent="0.8">
      <c r="B4" s="160">
        <v>1</v>
      </c>
      <c r="C4" s="184"/>
      <c r="D4" s="184"/>
      <c r="E4" s="210"/>
      <c r="F4" s="73"/>
      <c r="G4" s="73"/>
      <c r="H4" s="185"/>
      <c r="I4" s="73"/>
      <c r="J4" s="73"/>
      <c r="K4" s="186"/>
      <c r="L4" s="73">
        <v>1</v>
      </c>
      <c r="M4" s="180">
        <v>0</v>
      </c>
      <c r="N4" s="180">
        <v>0</v>
      </c>
      <c r="O4" s="180">
        <v>0</v>
      </c>
      <c r="P4" s="73">
        <v>0</v>
      </c>
      <c r="Q4" s="73">
        <v>0</v>
      </c>
      <c r="R4" s="73">
        <v>0</v>
      </c>
      <c r="S4" s="73">
        <v>0</v>
      </c>
      <c r="T4" s="73">
        <v>0</v>
      </c>
      <c r="U4" s="73">
        <v>0</v>
      </c>
      <c r="V4" s="73" t="s">
        <v>228</v>
      </c>
      <c r="W4" s="73">
        <v>0</v>
      </c>
      <c r="X4" s="73">
        <v>0</v>
      </c>
      <c r="Y4" s="73">
        <v>0</v>
      </c>
      <c r="Z4" s="161">
        <v>0</v>
      </c>
      <c r="AA4" s="73">
        <v>0</v>
      </c>
      <c r="AB4" s="73" t="s">
        <v>13</v>
      </c>
      <c r="AC4" s="122">
        <v>1</v>
      </c>
      <c r="AD4" s="73" t="s">
        <v>84</v>
      </c>
      <c r="AE4" s="73" t="s">
        <v>84</v>
      </c>
      <c r="AF4" s="73" t="s">
        <v>84</v>
      </c>
      <c r="AG4" s="226" t="str" cm="1">
        <f t="array" ref="AG4">IF(E4&lt;&gt;"",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 s="226" t="str" cm="1">
        <f t="array" ref="AH4">IF(E4&lt;&gt;"",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 s="226" t="str" cm="1">
        <f t="array" ref="AI4">IF(E4&lt;&gt;"",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 s="60"/>
      <c r="AL4" s="73"/>
      <c r="AM4" s="73"/>
      <c r="AN4" s="73"/>
      <c r="AO4" s="170"/>
      <c r="AP4" s="137"/>
      <c r="AQ4" s="137"/>
      <c r="AR4" s="170"/>
      <c r="AS4" s="170"/>
      <c r="AT4" s="170"/>
    </row>
    <row r="5" spans="2:46" x14ac:dyDescent="0.8">
      <c r="B5" s="160">
        <v>2</v>
      </c>
      <c r="C5" s="184"/>
      <c r="D5" s="184"/>
      <c r="E5" s="210"/>
      <c r="F5" s="73"/>
      <c r="G5" s="73"/>
      <c r="H5" s="185"/>
      <c r="I5" s="73"/>
      <c r="J5" s="73"/>
      <c r="K5" s="186"/>
      <c r="L5" s="73">
        <v>1</v>
      </c>
      <c r="M5" s="180">
        <v>0</v>
      </c>
      <c r="N5" s="180">
        <v>0</v>
      </c>
      <c r="O5" s="180">
        <v>0</v>
      </c>
      <c r="P5" s="73">
        <v>0</v>
      </c>
      <c r="Q5" s="73">
        <v>0</v>
      </c>
      <c r="R5" s="73">
        <v>0</v>
      </c>
      <c r="S5" s="73">
        <v>0</v>
      </c>
      <c r="T5" s="73">
        <v>0</v>
      </c>
      <c r="U5" s="73">
        <v>0</v>
      </c>
      <c r="V5" s="73" t="s">
        <v>228</v>
      </c>
      <c r="W5" s="73">
        <v>0</v>
      </c>
      <c r="X5" s="73">
        <v>0</v>
      </c>
      <c r="Y5" s="73">
        <v>0</v>
      </c>
      <c r="Z5" s="161">
        <v>0</v>
      </c>
      <c r="AA5" s="73">
        <v>0</v>
      </c>
      <c r="AB5" s="73" t="s">
        <v>13</v>
      </c>
      <c r="AC5" s="122">
        <v>1</v>
      </c>
      <c r="AD5" s="73" t="s">
        <v>84</v>
      </c>
      <c r="AE5" s="73" t="s">
        <v>84</v>
      </c>
      <c r="AF5" s="73" t="s">
        <v>84</v>
      </c>
      <c r="AG5" s="208" t="str" cm="1">
        <f t="array" ref="AG5">IF(E5&lt;&gt;"",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 s="208" t="str" cm="1">
        <f t="array" ref="AH5">IF(E5&lt;&gt;"",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 s="208" t="str" cm="1">
        <f t="array" ref="AI5">IF(E5&lt;&gt;"",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5" s="60"/>
      <c r="AL5" s="73"/>
      <c r="AM5" s="73"/>
      <c r="AN5" s="73"/>
      <c r="AO5" s="170"/>
      <c r="AP5" s="137"/>
      <c r="AQ5" s="137"/>
      <c r="AR5" s="170"/>
      <c r="AS5" s="170"/>
      <c r="AT5" s="170"/>
    </row>
    <row r="6" spans="2:46" x14ac:dyDescent="0.8">
      <c r="B6" s="160">
        <v>3</v>
      </c>
      <c r="C6" s="184"/>
      <c r="D6" s="184"/>
      <c r="E6" s="210"/>
      <c r="F6" s="73"/>
      <c r="G6" s="73"/>
      <c r="H6" s="185"/>
      <c r="I6" s="73"/>
      <c r="J6" s="73"/>
      <c r="K6" s="186"/>
      <c r="L6" s="73">
        <v>1</v>
      </c>
      <c r="M6" s="180">
        <v>0</v>
      </c>
      <c r="N6" s="180">
        <v>0</v>
      </c>
      <c r="O6" s="180">
        <v>0</v>
      </c>
      <c r="P6" s="73">
        <v>0</v>
      </c>
      <c r="Q6" s="73">
        <v>0</v>
      </c>
      <c r="R6" s="73">
        <v>0</v>
      </c>
      <c r="S6" s="73">
        <v>0</v>
      </c>
      <c r="T6" s="73">
        <v>0</v>
      </c>
      <c r="U6" s="73">
        <v>0</v>
      </c>
      <c r="V6" s="73" t="s">
        <v>228</v>
      </c>
      <c r="W6" s="73">
        <v>0</v>
      </c>
      <c r="X6" s="73">
        <v>0</v>
      </c>
      <c r="Y6" s="73">
        <v>0</v>
      </c>
      <c r="Z6" s="161">
        <v>0</v>
      </c>
      <c r="AA6" s="73">
        <v>0</v>
      </c>
      <c r="AB6" s="73" t="s">
        <v>13</v>
      </c>
      <c r="AC6" s="122">
        <v>1</v>
      </c>
      <c r="AD6" s="73" t="s">
        <v>84</v>
      </c>
      <c r="AE6" s="73" t="s">
        <v>84</v>
      </c>
      <c r="AF6" s="73" t="s">
        <v>84</v>
      </c>
      <c r="AG6" s="208" t="str" cm="1">
        <f t="array" ref="AG6">IF(E6&lt;&gt;"",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 s="208" t="str" cm="1">
        <f t="array" ref="AH6">IF(E6&lt;&gt;"",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 s="208" t="str" cm="1">
        <f t="array" ref="AI6">IF(E6&lt;&gt;"",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6" s="60"/>
      <c r="AL6" s="73"/>
      <c r="AM6" s="73"/>
      <c r="AN6" s="73"/>
      <c r="AO6" s="170"/>
      <c r="AP6" s="137"/>
      <c r="AQ6" s="137"/>
      <c r="AR6" s="170"/>
      <c r="AS6" s="170"/>
      <c r="AT6" s="170"/>
    </row>
    <row r="7" spans="2:46" x14ac:dyDescent="0.8">
      <c r="B7" s="160">
        <v>4</v>
      </c>
      <c r="C7" s="184"/>
      <c r="D7" s="184"/>
      <c r="E7" s="210"/>
      <c r="F7" s="73"/>
      <c r="G7" s="73"/>
      <c r="H7" s="185"/>
      <c r="I7" s="73"/>
      <c r="J7" s="73"/>
      <c r="K7" s="186"/>
      <c r="L7" s="73">
        <v>1</v>
      </c>
      <c r="M7" s="180">
        <v>0</v>
      </c>
      <c r="N7" s="180">
        <v>0</v>
      </c>
      <c r="O7" s="180">
        <v>0</v>
      </c>
      <c r="P7" s="73">
        <v>0</v>
      </c>
      <c r="Q7" s="73">
        <v>0</v>
      </c>
      <c r="R7" s="73">
        <v>0</v>
      </c>
      <c r="S7" s="73">
        <v>0</v>
      </c>
      <c r="T7" s="73">
        <v>0</v>
      </c>
      <c r="U7" s="73">
        <v>0</v>
      </c>
      <c r="V7" s="73" t="s">
        <v>228</v>
      </c>
      <c r="W7" s="73">
        <v>0</v>
      </c>
      <c r="X7" s="73">
        <v>0</v>
      </c>
      <c r="Y7" s="73">
        <v>0</v>
      </c>
      <c r="Z7" s="161">
        <v>0</v>
      </c>
      <c r="AA7" s="73">
        <v>0</v>
      </c>
      <c r="AB7" s="73" t="s">
        <v>13</v>
      </c>
      <c r="AC7" s="122">
        <v>1</v>
      </c>
      <c r="AD7" s="73" t="s">
        <v>84</v>
      </c>
      <c r="AE7" s="73" t="s">
        <v>84</v>
      </c>
      <c r="AF7" s="73" t="s">
        <v>84</v>
      </c>
      <c r="AG7" s="208" t="str" cm="1">
        <f t="array" ref="AG7">IF(E7&lt;&gt;"",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 s="208" t="str" cm="1">
        <f t="array" ref="AH7">IF(E7&lt;&gt;"",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 s="208" t="str" cm="1">
        <f t="array" ref="AI7">IF(E7&lt;&gt;"",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7" s="60"/>
      <c r="AL7" s="73"/>
      <c r="AM7" s="73"/>
      <c r="AN7" s="73"/>
      <c r="AO7" s="170"/>
      <c r="AP7" s="137"/>
      <c r="AQ7" s="137"/>
      <c r="AR7" s="170"/>
      <c r="AS7" s="170"/>
      <c r="AT7" s="170"/>
    </row>
    <row r="8" spans="2:46" x14ac:dyDescent="0.8">
      <c r="B8" s="160">
        <v>5</v>
      </c>
      <c r="C8" s="184"/>
      <c r="D8" s="184"/>
      <c r="E8" s="210"/>
      <c r="F8" s="73"/>
      <c r="G8" s="73"/>
      <c r="H8" s="185"/>
      <c r="I8" s="73"/>
      <c r="J8" s="73"/>
      <c r="K8" s="186"/>
      <c r="L8" s="73">
        <v>1</v>
      </c>
      <c r="M8" s="180">
        <v>0</v>
      </c>
      <c r="N8" s="180">
        <v>0</v>
      </c>
      <c r="O8" s="180">
        <v>0</v>
      </c>
      <c r="P8" s="73">
        <v>0</v>
      </c>
      <c r="Q8" s="73">
        <v>0</v>
      </c>
      <c r="R8" s="73">
        <v>0</v>
      </c>
      <c r="S8" s="73">
        <v>0</v>
      </c>
      <c r="T8" s="73">
        <v>0</v>
      </c>
      <c r="U8" s="73">
        <v>0</v>
      </c>
      <c r="V8" s="73" t="s">
        <v>228</v>
      </c>
      <c r="W8" s="73">
        <v>0</v>
      </c>
      <c r="X8" s="73">
        <v>0</v>
      </c>
      <c r="Y8" s="73">
        <v>0</v>
      </c>
      <c r="Z8" s="161">
        <v>0</v>
      </c>
      <c r="AA8" s="73">
        <v>0</v>
      </c>
      <c r="AB8" s="73" t="s">
        <v>13</v>
      </c>
      <c r="AC8" s="122">
        <v>1</v>
      </c>
      <c r="AD8" s="73" t="s">
        <v>84</v>
      </c>
      <c r="AE8" s="73" t="s">
        <v>84</v>
      </c>
      <c r="AF8" s="73" t="s">
        <v>84</v>
      </c>
      <c r="AG8" s="208" t="str" cm="1">
        <f t="array" ref="AG8">IF(E8&lt;&gt;"",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 s="208" t="str" cm="1">
        <f t="array" ref="AH8">IF(E8&lt;&gt;"",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 s="208" t="str" cm="1">
        <f t="array" ref="AI8">IF(E8&lt;&gt;"",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8" s="60"/>
      <c r="AL8" s="73"/>
      <c r="AM8" s="73"/>
      <c r="AN8" s="73"/>
      <c r="AO8" s="170"/>
      <c r="AP8" s="137"/>
      <c r="AQ8" s="137"/>
      <c r="AR8" s="170"/>
      <c r="AS8" s="170"/>
      <c r="AT8" s="170"/>
    </row>
    <row r="9" spans="2:46" x14ac:dyDescent="0.8">
      <c r="B9" s="160">
        <v>6</v>
      </c>
      <c r="C9" s="184"/>
      <c r="D9" s="184"/>
      <c r="E9" s="210"/>
      <c r="F9" s="73"/>
      <c r="G9" s="73"/>
      <c r="H9" s="185"/>
      <c r="I9" s="73"/>
      <c r="J9" s="73"/>
      <c r="K9" s="186"/>
      <c r="L9" s="73">
        <v>1</v>
      </c>
      <c r="M9" s="180">
        <v>0</v>
      </c>
      <c r="N9" s="180">
        <v>0</v>
      </c>
      <c r="O9" s="180">
        <v>0</v>
      </c>
      <c r="P9" s="73">
        <v>0</v>
      </c>
      <c r="Q9" s="73">
        <v>0</v>
      </c>
      <c r="R9" s="73">
        <v>0</v>
      </c>
      <c r="S9" s="73">
        <v>0</v>
      </c>
      <c r="T9" s="73">
        <v>0</v>
      </c>
      <c r="U9" s="73">
        <v>0</v>
      </c>
      <c r="V9" s="73" t="s">
        <v>228</v>
      </c>
      <c r="W9" s="73">
        <v>0</v>
      </c>
      <c r="X9" s="73">
        <v>0</v>
      </c>
      <c r="Y9" s="73">
        <v>0</v>
      </c>
      <c r="Z9" s="161">
        <v>0</v>
      </c>
      <c r="AA9" s="73">
        <v>0</v>
      </c>
      <c r="AB9" s="73" t="s">
        <v>13</v>
      </c>
      <c r="AC9" s="122">
        <v>1</v>
      </c>
      <c r="AD9" s="73" t="s">
        <v>84</v>
      </c>
      <c r="AE9" s="73" t="s">
        <v>84</v>
      </c>
      <c r="AF9" s="73" t="s">
        <v>84</v>
      </c>
      <c r="AG9" s="208" t="str" cm="1">
        <f t="array" ref="AG9">IF(E9&lt;&gt;"",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 s="208" t="str" cm="1">
        <f t="array" ref="AH9">IF(E9&lt;&gt;"",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 s="208" t="str" cm="1">
        <f t="array" ref="AI9">IF(E9&lt;&gt;"",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9" s="60"/>
      <c r="AL9" s="73"/>
      <c r="AM9" s="73"/>
      <c r="AN9" s="73"/>
      <c r="AO9" s="170"/>
      <c r="AP9" s="137"/>
      <c r="AQ9" s="137"/>
      <c r="AR9" s="170"/>
      <c r="AS9" s="170"/>
      <c r="AT9" s="170"/>
    </row>
    <row r="10" spans="2:46" x14ac:dyDescent="0.8">
      <c r="B10" s="160">
        <v>7</v>
      </c>
      <c r="C10" s="184"/>
      <c r="D10" s="184"/>
      <c r="E10" s="210"/>
      <c r="F10" s="73"/>
      <c r="G10" s="73"/>
      <c r="H10" s="185"/>
      <c r="I10" s="73"/>
      <c r="J10" s="73"/>
      <c r="K10" s="186"/>
      <c r="L10" s="73">
        <v>1</v>
      </c>
      <c r="M10" s="180">
        <v>0</v>
      </c>
      <c r="N10" s="180">
        <v>0</v>
      </c>
      <c r="O10" s="180">
        <v>0</v>
      </c>
      <c r="P10" s="73">
        <v>0</v>
      </c>
      <c r="Q10" s="73">
        <v>0</v>
      </c>
      <c r="R10" s="73">
        <v>0</v>
      </c>
      <c r="S10" s="73">
        <v>0</v>
      </c>
      <c r="T10" s="73">
        <v>0</v>
      </c>
      <c r="U10" s="73">
        <v>0</v>
      </c>
      <c r="V10" s="73" t="s">
        <v>228</v>
      </c>
      <c r="W10" s="73">
        <v>0</v>
      </c>
      <c r="X10" s="73">
        <v>0</v>
      </c>
      <c r="Y10" s="73">
        <v>0</v>
      </c>
      <c r="Z10" s="161">
        <v>0</v>
      </c>
      <c r="AA10" s="73">
        <v>0</v>
      </c>
      <c r="AB10" s="73" t="s">
        <v>13</v>
      </c>
      <c r="AC10" s="122">
        <v>1</v>
      </c>
      <c r="AD10" s="73" t="s">
        <v>84</v>
      </c>
      <c r="AE10" s="73" t="s">
        <v>84</v>
      </c>
      <c r="AF10" s="73" t="s">
        <v>84</v>
      </c>
      <c r="AG10" s="208" t="str" cm="1">
        <f t="array" ref="AG10">IF(E10&lt;&gt;"",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 s="208" t="str" cm="1">
        <f t="array" ref="AH10">IF(E10&lt;&gt;"",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 s="208" t="str" cm="1">
        <f t="array" ref="AI10">IF(E10&lt;&gt;"",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0" s="60"/>
      <c r="AL10" s="73"/>
      <c r="AM10" s="73"/>
      <c r="AN10" s="73"/>
      <c r="AO10" s="170"/>
      <c r="AP10" s="137"/>
      <c r="AQ10" s="137"/>
      <c r="AR10" s="170"/>
      <c r="AS10" s="170"/>
      <c r="AT10" s="170"/>
    </row>
    <row r="11" spans="2:46" x14ac:dyDescent="0.8">
      <c r="B11" s="160">
        <v>8</v>
      </c>
      <c r="C11" s="184"/>
      <c r="D11" s="184"/>
      <c r="E11" s="210"/>
      <c r="F11" s="73"/>
      <c r="G11" s="73"/>
      <c r="H11" s="185"/>
      <c r="I11" s="73"/>
      <c r="J11" s="73"/>
      <c r="K11" s="186"/>
      <c r="L11" s="73">
        <v>1</v>
      </c>
      <c r="M11" s="180">
        <v>0</v>
      </c>
      <c r="N11" s="180">
        <v>0</v>
      </c>
      <c r="O11" s="180">
        <v>0</v>
      </c>
      <c r="P11" s="73">
        <v>0</v>
      </c>
      <c r="Q11" s="73">
        <v>0</v>
      </c>
      <c r="R11" s="73">
        <v>0</v>
      </c>
      <c r="S11" s="73">
        <v>0</v>
      </c>
      <c r="T11" s="73">
        <v>0</v>
      </c>
      <c r="U11" s="73">
        <v>0</v>
      </c>
      <c r="V11" s="73" t="s">
        <v>228</v>
      </c>
      <c r="W11" s="73">
        <v>0</v>
      </c>
      <c r="X11" s="73">
        <v>0</v>
      </c>
      <c r="Y11" s="73">
        <v>0</v>
      </c>
      <c r="Z11" s="161">
        <v>0</v>
      </c>
      <c r="AA11" s="73">
        <v>0</v>
      </c>
      <c r="AB11" s="73" t="s">
        <v>13</v>
      </c>
      <c r="AC11" s="122">
        <v>1</v>
      </c>
      <c r="AD11" s="73" t="s">
        <v>84</v>
      </c>
      <c r="AE11" s="73" t="s">
        <v>84</v>
      </c>
      <c r="AF11" s="73" t="s">
        <v>84</v>
      </c>
      <c r="AG11" s="208" t="str" cm="1">
        <f t="array" ref="AG11">IF(E11&lt;&gt;"",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 s="208" t="str" cm="1">
        <f t="array" ref="AH11">IF(E11&lt;&gt;"",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 s="208" t="str" cm="1">
        <f t="array" ref="AI11">IF(E11&lt;&gt;"",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1" s="60"/>
      <c r="AL11" s="73"/>
      <c r="AM11" s="73"/>
      <c r="AN11" s="73"/>
      <c r="AO11" s="170"/>
      <c r="AP11" s="137"/>
      <c r="AQ11" s="137"/>
      <c r="AR11" s="170"/>
      <c r="AS11" s="170"/>
      <c r="AT11" s="170"/>
    </row>
    <row r="12" spans="2:46" x14ac:dyDescent="0.8">
      <c r="B12" s="160">
        <v>9</v>
      </c>
      <c r="C12" s="184"/>
      <c r="D12" s="184"/>
      <c r="E12" s="210"/>
      <c r="F12" s="73"/>
      <c r="G12" s="73"/>
      <c r="H12" s="185"/>
      <c r="I12" s="73"/>
      <c r="J12" s="73"/>
      <c r="K12" s="186"/>
      <c r="L12" s="73">
        <v>1</v>
      </c>
      <c r="M12" s="180">
        <v>0</v>
      </c>
      <c r="N12" s="180">
        <v>0</v>
      </c>
      <c r="O12" s="180">
        <v>0</v>
      </c>
      <c r="P12" s="73">
        <v>0</v>
      </c>
      <c r="Q12" s="73">
        <v>0</v>
      </c>
      <c r="R12" s="73">
        <v>0</v>
      </c>
      <c r="S12" s="73">
        <v>0</v>
      </c>
      <c r="T12" s="73">
        <v>0</v>
      </c>
      <c r="U12" s="73">
        <v>0</v>
      </c>
      <c r="V12" s="73" t="s">
        <v>228</v>
      </c>
      <c r="W12" s="73">
        <v>0</v>
      </c>
      <c r="X12" s="73">
        <v>0</v>
      </c>
      <c r="Y12" s="73">
        <v>0</v>
      </c>
      <c r="Z12" s="161">
        <v>0</v>
      </c>
      <c r="AA12" s="73">
        <v>0</v>
      </c>
      <c r="AB12" s="73" t="s">
        <v>13</v>
      </c>
      <c r="AC12" s="122">
        <v>1</v>
      </c>
      <c r="AD12" s="73" t="s">
        <v>84</v>
      </c>
      <c r="AE12" s="73" t="s">
        <v>84</v>
      </c>
      <c r="AF12" s="73" t="s">
        <v>84</v>
      </c>
      <c r="AG12" s="208" t="str" cm="1">
        <f t="array" ref="AG12">IF(E12&lt;&gt;"",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2" s="208" t="str" cm="1">
        <f t="array" ref="AH12">IF(E12&lt;&gt;"",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2" s="208" t="str" cm="1">
        <f t="array" ref="AI12">IF(E12&lt;&gt;"",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2" s="60"/>
      <c r="AL12" s="73"/>
      <c r="AM12" s="73"/>
      <c r="AN12" s="73"/>
      <c r="AO12" s="170"/>
      <c r="AP12" s="137"/>
      <c r="AQ12" s="137"/>
      <c r="AR12" s="170"/>
      <c r="AS12" s="170"/>
      <c r="AT12" s="170"/>
    </row>
    <row r="13" spans="2:46" x14ac:dyDescent="0.8">
      <c r="B13" s="160">
        <v>10</v>
      </c>
      <c r="C13" s="184"/>
      <c r="D13" s="184"/>
      <c r="E13" s="210"/>
      <c r="F13" s="73"/>
      <c r="G13" s="73"/>
      <c r="H13" s="185"/>
      <c r="I13" s="73"/>
      <c r="J13" s="73"/>
      <c r="K13" s="186"/>
      <c r="L13" s="73">
        <v>1</v>
      </c>
      <c r="M13" s="180">
        <v>0</v>
      </c>
      <c r="N13" s="180">
        <v>0</v>
      </c>
      <c r="O13" s="180">
        <v>0</v>
      </c>
      <c r="P13" s="73">
        <v>0</v>
      </c>
      <c r="Q13" s="73">
        <v>0</v>
      </c>
      <c r="R13" s="73">
        <v>0</v>
      </c>
      <c r="S13" s="73">
        <v>0</v>
      </c>
      <c r="T13" s="73">
        <v>0</v>
      </c>
      <c r="U13" s="73">
        <v>0</v>
      </c>
      <c r="V13" s="73" t="s">
        <v>228</v>
      </c>
      <c r="W13" s="73">
        <v>0</v>
      </c>
      <c r="X13" s="73">
        <v>0</v>
      </c>
      <c r="Y13" s="73">
        <v>0</v>
      </c>
      <c r="Z13" s="161">
        <v>0</v>
      </c>
      <c r="AA13" s="73">
        <v>0</v>
      </c>
      <c r="AB13" s="73" t="s">
        <v>13</v>
      </c>
      <c r="AC13" s="122">
        <v>1</v>
      </c>
      <c r="AD13" s="73" t="s">
        <v>84</v>
      </c>
      <c r="AE13" s="73" t="s">
        <v>84</v>
      </c>
      <c r="AF13" s="73" t="s">
        <v>84</v>
      </c>
      <c r="AG13" s="208" t="str" cm="1">
        <f t="array" ref="AG13">IF(E13&lt;&gt;"",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3" s="208" t="str" cm="1">
        <f t="array" ref="AH13">IF(E13&lt;&gt;"",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3" s="208" t="str" cm="1">
        <f t="array" ref="AI13">IF(E13&lt;&gt;"",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3" s="60"/>
      <c r="AL13" s="73"/>
      <c r="AM13" s="73"/>
      <c r="AN13" s="73"/>
      <c r="AO13" s="170"/>
      <c r="AP13" s="137"/>
      <c r="AQ13" s="137"/>
      <c r="AR13" s="170"/>
      <c r="AS13" s="170"/>
      <c r="AT13" s="170"/>
    </row>
    <row r="14" spans="2:46" x14ac:dyDescent="0.8">
      <c r="B14" s="160">
        <v>11</v>
      </c>
      <c r="C14" s="184"/>
      <c r="D14" s="184"/>
      <c r="E14" s="210"/>
      <c r="F14" s="73"/>
      <c r="G14" s="73"/>
      <c r="H14" s="185"/>
      <c r="I14" s="73"/>
      <c r="J14" s="73"/>
      <c r="K14" s="186"/>
      <c r="L14" s="73">
        <v>1</v>
      </c>
      <c r="M14" s="180">
        <v>0</v>
      </c>
      <c r="N14" s="180">
        <v>0</v>
      </c>
      <c r="O14" s="180">
        <v>0</v>
      </c>
      <c r="P14" s="73">
        <v>0</v>
      </c>
      <c r="Q14" s="73">
        <v>0</v>
      </c>
      <c r="R14" s="73">
        <v>0</v>
      </c>
      <c r="S14" s="73">
        <v>0</v>
      </c>
      <c r="T14" s="73">
        <v>0</v>
      </c>
      <c r="U14" s="73">
        <v>0</v>
      </c>
      <c r="V14" s="73" t="s">
        <v>228</v>
      </c>
      <c r="W14" s="73">
        <v>0</v>
      </c>
      <c r="X14" s="73">
        <v>0</v>
      </c>
      <c r="Y14" s="73">
        <v>0</v>
      </c>
      <c r="Z14" s="161">
        <v>0</v>
      </c>
      <c r="AA14" s="73">
        <v>0</v>
      </c>
      <c r="AB14" s="73" t="s">
        <v>13</v>
      </c>
      <c r="AC14" s="122">
        <v>1</v>
      </c>
      <c r="AD14" s="73" t="s">
        <v>84</v>
      </c>
      <c r="AE14" s="73" t="s">
        <v>84</v>
      </c>
      <c r="AF14" s="73" t="s">
        <v>84</v>
      </c>
      <c r="AG14" s="208" t="str" cm="1">
        <f t="array" ref="AG14">IF(E14&lt;&gt;"",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4" s="208" t="str" cm="1">
        <f t="array" ref="AH14">IF(E14&lt;&gt;"",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4" s="208" t="str" cm="1">
        <f t="array" ref="AI14">IF(E14&lt;&gt;"",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4" s="60"/>
      <c r="AL14" s="73"/>
      <c r="AM14" s="73"/>
      <c r="AN14" s="73"/>
      <c r="AO14" s="170"/>
      <c r="AP14" s="137"/>
      <c r="AQ14" s="137"/>
      <c r="AR14" s="170"/>
      <c r="AS14" s="170"/>
      <c r="AT14" s="170"/>
    </row>
    <row r="15" spans="2:46" x14ac:dyDescent="0.8">
      <c r="B15" s="160">
        <v>12</v>
      </c>
      <c r="C15" s="184"/>
      <c r="D15" s="184"/>
      <c r="E15" s="210"/>
      <c r="F15" s="73"/>
      <c r="G15" s="73"/>
      <c r="H15" s="185"/>
      <c r="I15" s="73"/>
      <c r="J15" s="73"/>
      <c r="K15" s="186"/>
      <c r="L15" s="73">
        <v>1</v>
      </c>
      <c r="M15" s="180">
        <v>0</v>
      </c>
      <c r="N15" s="180">
        <v>0</v>
      </c>
      <c r="O15" s="180">
        <v>0</v>
      </c>
      <c r="P15" s="73">
        <v>0</v>
      </c>
      <c r="Q15" s="73">
        <v>0</v>
      </c>
      <c r="R15" s="73">
        <v>0</v>
      </c>
      <c r="S15" s="73">
        <v>0</v>
      </c>
      <c r="T15" s="73">
        <v>0</v>
      </c>
      <c r="U15" s="73">
        <v>0</v>
      </c>
      <c r="V15" s="73" t="s">
        <v>228</v>
      </c>
      <c r="W15" s="73">
        <v>0</v>
      </c>
      <c r="X15" s="73">
        <v>0</v>
      </c>
      <c r="Y15" s="73">
        <v>0</v>
      </c>
      <c r="Z15" s="161">
        <v>0</v>
      </c>
      <c r="AA15" s="73">
        <v>0</v>
      </c>
      <c r="AB15" s="73" t="s">
        <v>13</v>
      </c>
      <c r="AC15" s="122">
        <v>1</v>
      </c>
      <c r="AD15" s="73" t="s">
        <v>84</v>
      </c>
      <c r="AE15" s="73" t="s">
        <v>84</v>
      </c>
      <c r="AF15" s="73" t="s">
        <v>84</v>
      </c>
      <c r="AG15" s="208" t="str" cm="1">
        <f t="array" ref="AG15">IF(E15&lt;&gt;"",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5" s="208" t="str" cm="1">
        <f t="array" ref="AH15">IF(E15&lt;&gt;"",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5" s="208" t="str" cm="1">
        <f t="array" ref="AI15">IF(E15&lt;&gt;"",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5" s="60"/>
      <c r="AL15" s="73"/>
      <c r="AM15" s="73"/>
      <c r="AN15" s="73"/>
      <c r="AO15" s="170"/>
      <c r="AP15" s="137"/>
      <c r="AQ15" s="137"/>
      <c r="AR15" s="170"/>
      <c r="AS15" s="170"/>
      <c r="AT15" s="170"/>
    </row>
    <row r="16" spans="2:46" x14ac:dyDescent="0.8">
      <c r="B16" s="160">
        <v>13</v>
      </c>
      <c r="C16" s="184"/>
      <c r="D16" s="184"/>
      <c r="E16" s="210"/>
      <c r="F16" s="73"/>
      <c r="G16" s="73"/>
      <c r="H16" s="185"/>
      <c r="I16" s="73"/>
      <c r="J16" s="73"/>
      <c r="K16" s="186"/>
      <c r="L16" s="73">
        <v>1</v>
      </c>
      <c r="M16" s="180">
        <v>0</v>
      </c>
      <c r="N16" s="180">
        <v>0</v>
      </c>
      <c r="O16" s="180">
        <v>0</v>
      </c>
      <c r="P16" s="73">
        <v>0</v>
      </c>
      <c r="Q16" s="73">
        <v>0</v>
      </c>
      <c r="R16" s="73">
        <v>0</v>
      </c>
      <c r="S16" s="73">
        <v>0</v>
      </c>
      <c r="T16" s="73">
        <v>0</v>
      </c>
      <c r="U16" s="73">
        <v>0</v>
      </c>
      <c r="V16" s="73" t="s">
        <v>228</v>
      </c>
      <c r="W16" s="73">
        <v>0</v>
      </c>
      <c r="X16" s="73">
        <v>0</v>
      </c>
      <c r="Y16" s="73">
        <v>0</v>
      </c>
      <c r="Z16" s="161">
        <v>0</v>
      </c>
      <c r="AA16" s="73">
        <v>0</v>
      </c>
      <c r="AB16" s="73" t="s">
        <v>13</v>
      </c>
      <c r="AC16" s="122">
        <v>1</v>
      </c>
      <c r="AD16" s="73" t="s">
        <v>84</v>
      </c>
      <c r="AE16" s="73" t="s">
        <v>84</v>
      </c>
      <c r="AF16" s="73" t="s">
        <v>84</v>
      </c>
      <c r="AG16" s="208" t="str" cm="1">
        <f t="array" ref="AG16">IF(E16&lt;&gt;"",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6" s="208" t="str" cm="1">
        <f t="array" ref="AH16">IF(E16&lt;&gt;"",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6" s="208" t="str" cm="1">
        <f t="array" ref="AI16">IF(E16&lt;&gt;"",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6" s="60"/>
      <c r="AL16" s="73"/>
      <c r="AM16" s="73"/>
      <c r="AN16" s="73"/>
      <c r="AO16" s="170"/>
      <c r="AP16" s="137"/>
      <c r="AQ16" s="137"/>
      <c r="AR16" s="170"/>
      <c r="AS16" s="170"/>
      <c r="AT16" s="170"/>
    </row>
    <row r="17" spans="2:46" x14ac:dyDescent="0.8">
      <c r="B17" s="160">
        <v>14</v>
      </c>
      <c r="C17" s="184"/>
      <c r="D17" s="184"/>
      <c r="E17" s="210"/>
      <c r="F17" s="73"/>
      <c r="G17" s="73"/>
      <c r="H17" s="185"/>
      <c r="I17" s="73"/>
      <c r="J17" s="73"/>
      <c r="K17" s="186"/>
      <c r="L17" s="73">
        <v>1</v>
      </c>
      <c r="M17" s="180">
        <v>0</v>
      </c>
      <c r="N17" s="180">
        <v>0</v>
      </c>
      <c r="O17" s="180">
        <v>0</v>
      </c>
      <c r="P17" s="73">
        <v>0</v>
      </c>
      <c r="Q17" s="73">
        <v>0</v>
      </c>
      <c r="R17" s="73">
        <v>0</v>
      </c>
      <c r="S17" s="73">
        <v>0</v>
      </c>
      <c r="T17" s="73">
        <v>0</v>
      </c>
      <c r="U17" s="73">
        <v>0</v>
      </c>
      <c r="V17" s="73" t="s">
        <v>228</v>
      </c>
      <c r="W17" s="73">
        <v>0</v>
      </c>
      <c r="X17" s="73">
        <v>0</v>
      </c>
      <c r="Y17" s="73">
        <v>0</v>
      </c>
      <c r="Z17" s="161">
        <v>0</v>
      </c>
      <c r="AA17" s="73">
        <v>0</v>
      </c>
      <c r="AB17" s="73" t="s">
        <v>13</v>
      </c>
      <c r="AC17" s="122">
        <v>1</v>
      </c>
      <c r="AD17" s="73" t="s">
        <v>84</v>
      </c>
      <c r="AE17" s="73" t="s">
        <v>84</v>
      </c>
      <c r="AF17" s="73" t="s">
        <v>84</v>
      </c>
      <c r="AG17" s="208" t="str" cm="1">
        <f t="array" ref="AG17">IF(E17&lt;&gt;"",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7" s="208" t="str" cm="1">
        <f t="array" ref="AH17">IF(E17&lt;&gt;"",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7" s="208" t="str" cm="1">
        <f t="array" ref="AI17">IF(E17&lt;&gt;"",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7" s="60"/>
      <c r="AL17" s="73"/>
      <c r="AM17" s="73"/>
      <c r="AN17" s="73"/>
      <c r="AO17" s="170"/>
      <c r="AP17" s="137"/>
      <c r="AQ17" s="137"/>
      <c r="AR17" s="170"/>
      <c r="AS17" s="170"/>
      <c r="AT17" s="170"/>
    </row>
    <row r="18" spans="2:46" x14ac:dyDescent="0.8">
      <c r="B18" s="160">
        <v>15</v>
      </c>
      <c r="C18" s="184"/>
      <c r="D18" s="184"/>
      <c r="E18" s="210"/>
      <c r="F18" s="73"/>
      <c r="G18" s="73"/>
      <c r="H18" s="185"/>
      <c r="I18" s="73"/>
      <c r="J18" s="73"/>
      <c r="K18" s="186"/>
      <c r="L18" s="73">
        <v>1</v>
      </c>
      <c r="M18" s="180">
        <v>0</v>
      </c>
      <c r="N18" s="180">
        <v>0</v>
      </c>
      <c r="O18" s="180">
        <v>0</v>
      </c>
      <c r="P18" s="73">
        <v>0</v>
      </c>
      <c r="Q18" s="73">
        <v>0</v>
      </c>
      <c r="R18" s="73">
        <v>0</v>
      </c>
      <c r="S18" s="73">
        <v>0</v>
      </c>
      <c r="T18" s="73">
        <v>0</v>
      </c>
      <c r="U18" s="73">
        <v>0</v>
      </c>
      <c r="V18" s="73" t="s">
        <v>228</v>
      </c>
      <c r="W18" s="73">
        <v>0</v>
      </c>
      <c r="X18" s="73">
        <v>0</v>
      </c>
      <c r="Y18" s="73">
        <v>0</v>
      </c>
      <c r="Z18" s="161">
        <v>0</v>
      </c>
      <c r="AA18" s="73">
        <v>0</v>
      </c>
      <c r="AB18" s="73" t="s">
        <v>13</v>
      </c>
      <c r="AC18" s="122">
        <v>1</v>
      </c>
      <c r="AD18" s="73" t="s">
        <v>84</v>
      </c>
      <c r="AE18" s="73" t="s">
        <v>84</v>
      </c>
      <c r="AF18" s="73" t="s">
        <v>84</v>
      </c>
      <c r="AG18" s="208" t="str" cm="1">
        <f t="array" ref="AG18">IF(E18&lt;&gt;"",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8" s="208" t="str" cm="1">
        <f t="array" ref="AH18">IF(E18&lt;&gt;"",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8" s="208" t="str" cm="1">
        <f t="array" ref="AI18">IF(E18&lt;&gt;"",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8" s="60"/>
      <c r="AL18" s="73"/>
      <c r="AM18" s="73"/>
      <c r="AN18" s="73"/>
      <c r="AO18" s="170"/>
      <c r="AP18" s="137"/>
      <c r="AQ18" s="137"/>
      <c r="AR18" s="170"/>
      <c r="AS18" s="170"/>
      <c r="AT18" s="170"/>
    </row>
    <row r="19" spans="2:46" x14ac:dyDescent="0.8">
      <c r="B19" s="160">
        <v>16</v>
      </c>
      <c r="C19" s="184"/>
      <c r="D19" s="184"/>
      <c r="E19" s="210"/>
      <c r="F19" s="73"/>
      <c r="G19" s="73"/>
      <c r="H19" s="185"/>
      <c r="I19" s="73"/>
      <c r="J19" s="73"/>
      <c r="K19" s="186"/>
      <c r="L19" s="73">
        <v>1</v>
      </c>
      <c r="M19" s="180">
        <v>0</v>
      </c>
      <c r="N19" s="180">
        <v>0</v>
      </c>
      <c r="O19" s="180">
        <v>0</v>
      </c>
      <c r="P19" s="73">
        <v>0</v>
      </c>
      <c r="Q19" s="73">
        <v>0</v>
      </c>
      <c r="R19" s="73">
        <v>0</v>
      </c>
      <c r="S19" s="73">
        <v>0</v>
      </c>
      <c r="T19" s="73">
        <v>0</v>
      </c>
      <c r="U19" s="73">
        <v>0</v>
      </c>
      <c r="V19" s="73" t="s">
        <v>228</v>
      </c>
      <c r="W19" s="73">
        <v>0</v>
      </c>
      <c r="X19" s="73">
        <v>0</v>
      </c>
      <c r="Y19" s="73">
        <v>0</v>
      </c>
      <c r="Z19" s="161">
        <v>0</v>
      </c>
      <c r="AA19" s="73">
        <v>0</v>
      </c>
      <c r="AB19" s="73" t="s">
        <v>13</v>
      </c>
      <c r="AC19" s="122">
        <v>1</v>
      </c>
      <c r="AD19" s="73" t="s">
        <v>84</v>
      </c>
      <c r="AE19" s="73" t="s">
        <v>84</v>
      </c>
      <c r="AF19" s="73" t="s">
        <v>84</v>
      </c>
      <c r="AG19" s="208" t="str" cm="1">
        <f t="array" ref="AG19">IF(E19&lt;&gt;"",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9" s="208" t="str" cm="1">
        <f t="array" ref="AH19">IF(E19&lt;&gt;"",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9" s="208" t="str" cm="1">
        <f t="array" ref="AI19">IF(E19&lt;&gt;"",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19" s="60"/>
      <c r="AL19" s="73"/>
      <c r="AM19" s="73"/>
      <c r="AN19" s="73"/>
      <c r="AO19" s="170"/>
      <c r="AP19" s="137"/>
      <c r="AQ19" s="137"/>
      <c r="AR19" s="170"/>
      <c r="AS19" s="170"/>
      <c r="AT19" s="170"/>
    </row>
    <row r="20" spans="2:46" x14ac:dyDescent="0.8">
      <c r="B20" s="160">
        <v>17</v>
      </c>
      <c r="C20" s="184"/>
      <c r="D20" s="184"/>
      <c r="E20" s="210"/>
      <c r="F20" s="73"/>
      <c r="G20" s="62"/>
      <c r="H20" s="185"/>
      <c r="I20" s="62"/>
      <c r="J20" s="62"/>
      <c r="K20" s="152"/>
      <c r="L20" s="73">
        <v>1</v>
      </c>
      <c r="M20" s="180">
        <v>0</v>
      </c>
      <c r="N20" s="180">
        <v>0</v>
      </c>
      <c r="O20" s="180">
        <v>0</v>
      </c>
      <c r="P20" s="73">
        <v>0</v>
      </c>
      <c r="Q20" s="73">
        <v>0</v>
      </c>
      <c r="R20" s="73">
        <v>0</v>
      </c>
      <c r="S20" s="73">
        <v>0</v>
      </c>
      <c r="T20" s="73">
        <v>0</v>
      </c>
      <c r="U20" s="73">
        <v>0</v>
      </c>
      <c r="V20" s="73" t="s">
        <v>228</v>
      </c>
      <c r="W20" s="73">
        <v>0</v>
      </c>
      <c r="X20" s="73">
        <v>0</v>
      </c>
      <c r="Y20" s="73">
        <v>0</v>
      </c>
      <c r="Z20" s="161">
        <v>0</v>
      </c>
      <c r="AA20" s="73">
        <v>0</v>
      </c>
      <c r="AB20" s="73" t="s">
        <v>13</v>
      </c>
      <c r="AC20" s="122">
        <v>1</v>
      </c>
      <c r="AD20" s="73" t="s">
        <v>84</v>
      </c>
      <c r="AE20" s="73" t="s">
        <v>84</v>
      </c>
      <c r="AF20" s="73" t="s">
        <v>84</v>
      </c>
      <c r="AG20" s="208" t="str" cm="1">
        <f t="array" ref="AG20">IF(E20&lt;&gt;"",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0" s="208" t="str" cm="1">
        <f t="array" ref="AH20">IF(E20&lt;&gt;"",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0" s="208" t="str" cm="1">
        <f t="array" ref="AI20">IF(E20&lt;&gt;"",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0" s="60"/>
      <c r="AL20" s="62"/>
      <c r="AM20" s="62"/>
      <c r="AN20" s="62"/>
      <c r="AO20" s="137"/>
      <c r="AP20" s="137"/>
      <c r="AQ20" s="137"/>
      <c r="AR20" s="137"/>
      <c r="AS20" s="137"/>
      <c r="AT20" s="137"/>
    </row>
    <row r="21" spans="2:46" x14ac:dyDescent="0.8">
      <c r="B21" s="160">
        <v>18</v>
      </c>
      <c r="C21" s="184"/>
      <c r="D21" s="184"/>
      <c r="E21" s="210"/>
      <c r="F21" s="73"/>
      <c r="G21" s="62"/>
      <c r="H21" s="185"/>
      <c r="I21" s="62"/>
      <c r="J21" s="62"/>
      <c r="K21" s="152"/>
      <c r="L21" s="73">
        <v>1</v>
      </c>
      <c r="M21" s="180">
        <v>0</v>
      </c>
      <c r="N21" s="180">
        <v>0</v>
      </c>
      <c r="O21" s="180">
        <v>0</v>
      </c>
      <c r="P21" s="73">
        <v>0</v>
      </c>
      <c r="Q21" s="73">
        <v>0</v>
      </c>
      <c r="R21" s="73">
        <v>0</v>
      </c>
      <c r="S21" s="73">
        <v>0</v>
      </c>
      <c r="T21" s="73">
        <v>0</v>
      </c>
      <c r="U21" s="73">
        <v>0</v>
      </c>
      <c r="V21" s="73" t="s">
        <v>228</v>
      </c>
      <c r="W21" s="73">
        <v>0</v>
      </c>
      <c r="X21" s="73">
        <v>0</v>
      </c>
      <c r="Y21" s="73">
        <v>0</v>
      </c>
      <c r="Z21" s="161">
        <v>0</v>
      </c>
      <c r="AA21" s="73">
        <v>0</v>
      </c>
      <c r="AB21" s="73" t="s">
        <v>13</v>
      </c>
      <c r="AC21" s="122">
        <v>1</v>
      </c>
      <c r="AD21" s="73" t="s">
        <v>84</v>
      </c>
      <c r="AE21" s="73" t="s">
        <v>84</v>
      </c>
      <c r="AF21" s="73" t="s">
        <v>84</v>
      </c>
      <c r="AG21" s="208" t="str" cm="1">
        <f t="array" ref="AG21">IF(E21&lt;&gt;"",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1" s="208" t="str" cm="1">
        <f t="array" ref="AH21">IF(E21&lt;&gt;"",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1" s="208" t="str" cm="1">
        <f t="array" ref="AI21">IF(E21&lt;&gt;"",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1" s="60"/>
      <c r="AL21" s="62"/>
      <c r="AM21" s="62"/>
      <c r="AN21" s="62"/>
      <c r="AO21" s="137"/>
      <c r="AP21" s="137"/>
      <c r="AQ21" s="137"/>
      <c r="AR21" s="137"/>
      <c r="AS21" s="137"/>
      <c r="AT21" s="137"/>
    </row>
    <row r="22" spans="2:46" x14ac:dyDescent="0.8">
      <c r="B22" s="160">
        <v>19</v>
      </c>
      <c r="C22" s="184"/>
      <c r="D22" s="184"/>
      <c r="E22" s="210"/>
      <c r="F22" s="73"/>
      <c r="G22" s="62"/>
      <c r="H22" s="185"/>
      <c r="I22" s="62"/>
      <c r="J22" s="62"/>
      <c r="K22" s="152"/>
      <c r="L22" s="73">
        <v>1</v>
      </c>
      <c r="M22" s="180">
        <v>0</v>
      </c>
      <c r="N22" s="180">
        <v>0</v>
      </c>
      <c r="O22" s="180">
        <v>0</v>
      </c>
      <c r="P22" s="73">
        <v>0</v>
      </c>
      <c r="Q22" s="73">
        <v>0</v>
      </c>
      <c r="R22" s="73">
        <v>0</v>
      </c>
      <c r="S22" s="73">
        <v>0</v>
      </c>
      <c r="T22" s="73">
        <v>0</v>
      </c>
      <c r="U22" s="73">
        <v>0</v>
      </c>
      <c r="V22" s="73" t="s">
        <v>228</v>
      </c>
      <c r="W22" s="73">
        <v>0</v>
      </c>
      <c r="X22" s="73">
        <v>0</v>
      </c>
      <c r="Y22" s="73">
        <v>0</v>
      </c>
      <c r="Z22" s="161">
        <v>0</v>
      </c>
      <c r="AA22" s="73">
        <v>0</v>
      </c>
      <c r="AB22" s="73" t="s">
        <v>13</v>
      </c>
      <c r="AC22" s="122">
        <v>1</v>
      </c>
      <c r="AD22" s="73" t="s">
        <v>84</v>
      </c>
      <c r="AE22" s="73" t="s">
        <v>84</v>
      </c>
      <c r="AF22" s="73" t="s">
        <v>84</v>
      </c>
      <c r="AG22" s="208" t="str" cm="1">
        <f t="array" ref="AG22">IF(E22&lt;&gt;"",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2" s="208" t="str" cm="1">
        <f t="array" ref="AH22">IF(E22&lt;&gt;"",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2" s="208" t="str" cm="1">
        <f t="array" ref="AI22">IF(E22&lt;&gt;"",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2" s="60"/>
      <c r="AL22" s="62"/>
      <c r="AM22" s="62"/>
      <c r="AN22" s="62"/>
      <c r="AO22" s="137"/>
      <c r="AP22" s="137"/>
      <c r="AQ22" s="137"/>
      <c r="AR22" s="137"/>
      <c r="AS22" s="137"/>
      <c r="AT22" s="137"/>
    </row>
    <row r="23" spans="2:46" x14ac:dyDescent="0.8">
      <c r="B23" s="160">
        <v>20</v>
      </c>
      <c r="C23" s="184"/>
      <c r="D23" s="184"/>
      <c r="E23" s="210"/>
      <c r="F23" s="73"/>
      <c r="G23" s="62"/>
      <c r="H23" s="63"/>
      <c r="I23" s="62"/>
      <c r="J23" s="62"/>
      <c r="K23" s="152"/>
      <c r="L23" s="73">
        <v>1</v>
      </c>
      <c r="M23" s="180">
        <v>0</v>
      </c>
      <c r="N23" s="180">
        <v>0</v>
      </c>
      <c r="O23" s="180">
        <v>0</v>
      </c>
      <c r="P23" s="73">
        <v>0</v>
      </c>
      <c r="Q23" s="73">
        <v>0</v>
      </c>
      <c r="R23" s="73">
        <v>0</v>
      </c>
      <c r="S23" s="73">
        <v>0</v>
      </c>
      <c r="T23" s="73">
        <v>0</v>
      </c>
      <c r="U23" s="73">
        <v>0</v>
      </c>
      <c r="V23" s="73" t="s">
        <v>228</v>
      </c>
      <c r="W23" s="73">
        <v>0</v>
      </c>
      <c r="X23" s="73">
        <v>0</v>
      </c>
      <c r="Y23" s="73">
        <v>0</v>
      </c>
      <c r="Z23" s="161">
        <v>0</v>
      </c>
      <c r="AA23" s="73">
        <v>0</v>
      </c>
      <c r="AB23" s="73" t="s">
        <v>13</v>
      </c>
      <c r="AC23" s="122">
        <v>1</v>
      </c>
      <c r="AD23" s="73" t="s">
        <v>84</v>
      </c>
      <c r="AE23" s="73" t="s">
        <v>84</v>
      </c>
      <c r="AF23" s="73" t="s">
        <v>84</v>
      </c>
      <c r="AG23" s="208" t="str" cm="1">
        <f t="array" ref="AG23">IF(E23&lt;&gt;"",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3" s="208" t="str" cm="1">
        <f t="array" ref="AH23">IF(E23&lt;&gt;"",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3" s="208" t="str" cm="1">
        <f t="array" ref="AI23">IF(E23&lt;&gt;"",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3" s="60"/>
      <c r="AL23" s="62"/>
      <c r="AM23" s="62"/>
      <c r="AN23" s="62"/>
      <c r="AO23" s="137"/>
      <c r="AP23" s="137"/>
      <c r="AQ23" s="137"/>
      <c r="AR23" s="137"/>
      <c r="AS23" s="137"/>
      <c r="AT23" s="137"/>
    </row>
    <row r="24" spans="2:46" x14ac:dyDescent="0.8">
      <c r="B24" s="160">
        <v>21</v>
      </c>
      <c r="C24" s="184"/>
      <c r="D24" s="184"/>
      <c r="E24" s="210"/>
      <c r="F24" s="73"/>
      <c r="G24" s="62"/>
      <c r="H24" s="63"/>
      <c r="I24" s="62"/>
      <c r="J24" s="62"/>
      <c r="K24" s="152"/>
      <c r="L24" s="73">
        <v>1</v>
      </c>
      <c r="M24" s="180">
        <v>0</v>
      </c>
      <c r="N24" s="180">
        <v>0</v>
      </c>
      <c r="O24" s="180">
        <v>0</v>
      </c>
      <c r="P24" s="73">
        <v>0</v>
      </c>
      <c r="Q24" s="73">
        <v>0</v>
      </c>
      <c r="R24" s="73">
        <v>0</v>
      </c>
      <c r="S24" s="73">
        <v>0</v>
      </c>
      <c r="T24" s="73">
        <v>0</v>
      </c>
      <c r="U24" s="73">
        <v>0</v>
      </c>
      <c r="V24" s="73" t="s">
        <v>228</v>
      </c>
      <c r="W24" s="73">
        <v>0</v>
      </c>
      <c r="X24" s="73">
        <v>0</v>
      </c>
      <c r="Y24" s="73">
        <v>0</v>
      </c>
      <c r="Z24" s="161">
        <v>0</v>
      </c>
      <c r="AA24" s="73">
        <v>0</v>
      </c>
      <c r="AB24" s="73" t="s">
        <v>13</v>
      </c>
      <c r="AC24" s="122">
        <v>1</v>
      </c>
      <c r="AD24" s="73" t="s">
        <v>84</v>
      </c>
      <c r="AE24" s="73" t="s">
        <v>84</v>
      </c>
      <c r="AF24" s="73" t="s">
        <v>84</v>
      </c>
      <c r="AG24" s="208" t="str" cm="1">
        <f t="array" ref="AG24">IF(E24&lt;&gt;"",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4" s="208" t="str" cm="1">
        <f t="array" ref="AH24">IF(E24&lt;&gt;"",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4" s="208" t="str" cm="1">
        <f t="array" ref="AI24">IF(E24&lt;&gt;"",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4" s="60"/>
      <c r="AL24" s="62"/>
      <c r="AM24" s="62"/>
      <c r="AN24" s="62"/>
      <c r="AO24" s="137"/>
      <c r="AP24" s="137"/>
      <c r="AQ24" s="137"/>
      <c r="AR24" s="137"/>
      <c r="AS24" s="137"/>
      <c r="AT24" s="137"/>
    </row>
    <row r="25" spans="2:46" x14ac:dyDescent="0.8">
      <c r="B25" s="160">
        <v>22</v>
      </c>
      <c r="C25" s="184"/>
      <c r="D25" s="184"/>
      <c r="E25" s="210"/>
      <c r="F25" s="73"/>
      <c r="G25" s="62"/>
      <c r="H25" s="63"/>
      <c r="I25" s="62"/>
      <c r="J25" s="62"/>
      <c r="K25" s="152"/>
      <c r="L25" s="73">
        <v>1</v>
      </c>
      <c r="M25" s="180">
        <v>0</v>
      </c>
      <c r="N25" s="180">
        <v>0</v>
      </c>
      <c r="O25" s="180">
        <v>0</v>
      </c>
      <c r="P25" s="73">
        <v>0</v>
      </c>
      <c r="Q25" s="73">
        <v>0</v>
      </c>
      <c r="R25" s="73">
        <v>0</v>
      </c>
      <c r="S25" s="73">
        <v>0</v>
      </c>
      <c r="T25" s="73">
        <v>0</v>
      </c>
      <c r="U25" s="73">
        <v>0</v>
      </c>
      <c r="V25" s="73" t="s">
        <v>228</v>
      </c>
      <c r="W25" s="73">
        <v>0</v>
      </c>
      <c r="X25" s="73">
        <v>0</v>
      </c>
      <c r="Y25" s="73">
        <v>0</v>
      </c>
      <c r="Z25" s="161">
        <v>0</v>
      </c>
      <c r="AA25" s="73">
        <v>0</v>
      </c>
      <c r="AB25" s="73" t="s">
        <v>13</v>
      </c>
      <c r="AC25" s="122">
        <v>1</v>
      </c>
      <c r="AD25" s="73" t="s">
        <v>84</v>
      </c>
      <c r="AE25" s="73" t="s">
        <v>84</v>
      </c>
      <c r="AF25" s="73" t="s">
        <v>84</v>
      </c>
      <c r="AG25" s="208" t="str" cm="1">
        <f t="array" ref="AG25">IF(E25&lt;&gt;"",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5" s="208" t="str" cm="1">
        <f t="array" ref="AH25">IF(E25&lt;&gt;"",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5" s="208" t="str" cm="1">
        <f t="array" ref="AI25">IF(E25&lt;&gt;"",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5" s="60"/>
      <c r="AL25" s="62"/>
      <c r="AM25" s="62"/>
      <c r="AN25" s="62"/>
      <c r="AO25" s="137"/>
      <c r="AP25" s="137"/>
      <c r="AQ25" s="137"/>
      <c r="AR25" s="137"/>
      <c r="AS25" s="137"/>
      <c r="AT25" s="137"/>
    </row>
    <row r="26" spans="2:46" x14ac:dyDescent="0.8">
      <c r="B26" s="160">
        <v>23</v>
      </c>
      <c r="C26" s="184"/>
      <c r="D26" s="184"/>
      <c r="E26" s="210"/>
      <c r="F26" s="73"/>
      <c r="G26" s="62"/>
      <c r="H26" s="63"/>
      <c r="I26" s="62"/>
      <c r="J26" s="62"/>
      <c r="K26" s="152"/>
      <c r="L26" s="73">
        <v>1</v>
      </c>
      <c r="M26" s="180">
        <v>0</v>
      </c>
      <c r="N26" s="180">
        <v>0</v>
      </c>
      <c r="O26" s="180">
        <v>0</v>
      </c>
      <c r="P26" s="73">
        <v>0</v>
      </c>
      <c r="Q26" s="73">
        <v>0</v>
      </c>
      <c r="R26" s="73">
        <v>0</v>
      </c>
      <c r="S26" s="73">
        <v>0</v>
      </c>
      <c r="T26" s="73">
        <v>0</v>
      </c>
      <c r="U26" s="73">
        <v>0</v>
      </c>
      <c r="V26" s="73" t="s">
        <v>228</v>
      </c>
      <c r="W26" s="73">
        <v>0</v>
      </c>
      <c r="X26" s="73">
        <v>0</v>
      </c>
      <c r="Y26" s="73">
        <v>0</v>
      </c>
      <c r="Z26" s="161">
        <v>0</v>
      </c>
      <c r="AA26" s="73">
        <v>0</v>
      </c>
      <c r="AB26" s="73" t="s">
        <v>13</v>
      </c>
      <c r="AC26" s="122">
        <v>1</v>
      </c>
      <c r="AD26" s="73" t="s">
        <v>84</v>
      </c>
      <c r="AE26" s="73" t="s">
        <v>84</v>
      </c>
      <c r="AF26" s="73" t="s">
        <v>84</v>
      </c>
      <c r="AG26" s="208" t="str" cm="1">
        <f t="array" ref="AG26">IF(E26&lt;&gt;"",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6" s="208" t="str" cm="1">
        <f t="array" ref="AH26">IF(E26&lt;&gt;"",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6" s="208" t="str" cm="1">
        <f t="array" ref="AI26">IF(E26&lt;&gt;"",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6" s="60"/>
      <c r="AL26" s="62"/>
      <c r="AM26" s="62"/>
      <c r="AN26" s="62"/>
      <c r="AO26" s="137"/>
      <c r="AP26" s="137"/>
      <c r="AQ26" s="137"/>
      <c r="AR26" s="137"/>
      <c r="AS26" s="137"/>
      <c r="AT26" s="137"/>
    </row>
    <row r="27" spans="2:46" x14ac:dyDescent="0.8">
      <c r="B27" s="160">
        <v>24</v>
      </c>
      <c r="C27" s="184"/>
      <c r="D27" s="184"/>
      <c r="E27" s="210"/>
      <c r="F27" s="73"/>
      <c r="G27" s="62"/>
      <c r="H27" s="63"/>
      <c r="I27" s="62"/>
      <c r="J27" s="62"/>
      <c r="K27" s="152"/>
      <c r="L27" s="73">
        <v>1</v>
      </c>
      <c r="M27" s="180">
        <v>0</v>
      </c>
      <c r="N27" s="180">
        <v>0</v>
      </c>
      <c r="O27" s="180">
        <v>0</v>
      </c>
      <c r="P27" s="73">
        <v>0</v>
      </c>
      <c r="Q27" s="73">
        <v>0</v>
      </c>
      <c r="R27" s="73">
        <v>0</v>
      </c>
      <c r="S27" s="73">
        <v>0</v>
      </c>
      <c r="T27" s="73">
        <v>0</v>
      </c>
      <c r="U27" s="73">
        <v>0</v>
      </c>
      <c r="V27" s="73" t="s">
        <v>228</v>
      </c>
      <c r="W27" s="73">
        <v>0</v>
      </c>
      <c r="X27" s="73">
        <v>0</v>
      </c>
      <c r="Y27" s="73">
        <v>0</v>
      </c>
      <c r="Z27" s="161">
        <v>0</v>
      </c>
      <c r="AA27" s="73">
        <v>0</v>
      </c>
      <c r="AB27" s="73" t="s">
        <v>13</v>
      </c>
      <c r="AC27" s="122">
        <v>1</v>
      </c>
      <c r="AD27" s="73" t="s">
        <v>84</v>
      </c>
      <c r="AE27" s="73" t="s">
        <v>84</v>
      </c>
      <c r="AF27" s="73" t="s">
        <v>84</v>
      </c>
      <c r="AG27" s="208" t="str" cm="1">
        <f t="array" ref="AG27">IF(E27&lt;&gt;"",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7" s="208" t="str" cm="1">
        <f t="array" ref="AH27">IF(E27&lt;&gt;"",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7" s="208" t="str" cm="1">
        <f t="array" ref="AI27">IF(E27&lt;&gt;"",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7" s="60"/>
      <c r="AL27" s="62"/>
      <c r="AM27" s="62"/>
      <c r="AN27" s="62"/>
      <c r="AO27" s="137"/>
      <c r="AP27" s="137"/>
      <c r="AQ27" s="137"/>
      <c r="AR27" s="137"/>
      <c r="AS27" s="137"/>
      <c r="AT27" s="137"/>
    </row>
    <row r="28" spans="2:46" x14ac:dyDescent="0.8">
      <c r="B28" s="160">
        <v>25</v>
      </c>
      <c r="C28" s="184"/>
      <c r="D28" s="184"/>
      <c r="E28" s="210"/>
      <c r="F28" s="73"/>
      <c r="G28" s="62"/>
      <c r="H28" s="63"/>
      <c r="I28" s="62"/>
      <c r="J28" s="62"/>
      <c r="K28" s="152"/>
      <c r="L28" s="73">
        <v>1</v>
      </c>
      <c r="M28" s="180">
        <v>0</v>
      </c>
      <c r="N28" s="180">
        <v>0</v>
      </c>
      <c r="O28" s="180">
        <v>0</v>
      </c>
      <c r="P28" s="73">
        <v>0</v>
      </c>
      <c r="Q28" s="73">
        <v>0</v>
      </c>
      <c r="R28" s="73">
        <v>0</v>
      </c>
      <c r="S28" s="73">
        <v>0</v>
      </c>
      <c r="T28" s="73">
        <v>0</v>
      </c>
      <c r="U28" s="73">
        <v>0</v>
      </c>
      <c r="V28" s="73" t="s">
        <v>228</v>
      </c>
      <c r="W28" s="73">
        <v>0</v>
      </c>
      <c r="X28" s="73">
        <v>0</v>
      </c>
      <c r="Y28" s="73">
        <v>0</v>
      </c>
      <c r="Z28" s="161">
        <v>0</v>
      </c>
      <c r="AA28" s="73">
        <v>0</v>
      </c>
      <c r="AB28" s="73" t="s">
        <v>13</v>
      </c>
      <c r="AC28" s="122">
        <v>1</v>
      </c>
      <c r="AD28" s="73" t="s">
        <v>84</v>
      </c>
      <c r="AE28" s="73" t="s">
        <v>84</v>
      </c>
      <c r="AF28" s="73" t="s">
        <v>84</v>
      </c>
      <c r="AG28" s="208" t="str" cm="1">
        <f t="array" ref="AG28">IF(E28&lt;&gt;"",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8" s="208" t="str" cm="1">
        <f t="array" ref="AH28">IF(E28&lt;&gt;"",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8" s="208" t="str" cm="1">
        <f t="array" ref="AI28">IF(E28&lt;&gt;"",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8" s="60"/>
      <c r="AL28" s="62"/>
      <c r="AM28" s="62"/>
      <c r="AN28" s="62"/>
      <c r="AO28" s="137"/>
      <c r="AP28" s="137"/>
      <c r="AQ28" s="137"/>
      <c r="AR28" s="137"/>
      <c r="AS28" s="137"/>
      <c r="AT28" s="137"/>
    </row>
    <row r="29" spans="2:46" x14ac:dyDescent="0.8">
      <c r="B29" s="160">
        <v>26</v>
      </c>
      <c r="C29" s="184"/>
      <c r="D29" s="184"/>
      <c r="E29" s="210"/>
      <c r="F29" s="73"/>
      <c r="G29" s="62"/>
      <c r="H29" s="63"/>
      <c r="I29" s="62"/>
      <c r="J29" s="62"/>
      <c r="K29" s="152"/>
      <c r="L29" s="73">
        <v>1</v>
      </c>
      <c r="M29" s="180">
        <v>0</v>
      </c>
      <c r="N29" s="180">
        <v>0</v>
      </c>
      <c r="O29" s="180">
        <v>0</v>
      </c>
      <c r="P29" s="73">
        <v>0</v>
      </c>
      <c r="Q29" s="73">
        <v>0</v>
      </c>
      <c r="R29" s="73">
        <v>0</v>
      </c>
      <c r="S29" s="73">
        <v>0</v>
      </c>
      <c r="T29" s="73">
        <v>0</v>
      </c>
      <c r="U29" s="73">
        <v>0</v>
      </c>
      <c r="V29" s="73" t="s">
        <v>228</v>
      </c>
      <c r="W29" s="73">
        <v>0</v>
      </c>
      <c r="X29" s="73">
        <v>0</v>
      </c>
      <c r="Y29" s="73">
        <v>0</v>
      </c>
      <c r="Z29" s="161">
        <v>0</v>
      </c>
      <c r="AA29" s="73">
        <v>0</v>
      </c>
      <c r="AB29" s="73" t="s">
        <v>13</v>
      </c>
      <c r="AC29" s="122">
        <v>1</v>
      </c>
      <c r="AD29" s="73" t="s">
        <v>84</v>
      </c>
      <c r="AE29" s="73" t="s">
        <v>84</v>
      </c>
      <c r="AF29" s="73" t="s">
        <v>84</v>
      </c>
      <c r="AG29" s="208" t="str" cm="1">
        <f t="array" ref="AG29">IF(E29&lt;&gt;"",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29" s="208" t="str" cm="1">
        <f t="array" ref="AH29">IF(E29&lt;&gt;"",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29" s="208" t="str" cm="1">
        <f t="array" ref="AI29">IF(E29&lt;&gt;"",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29" s="60"/>
      <c r="AL29" s="62"/>
      <c r="AM29" s="62"/>
      <c r="AN29" s="62"/>
      <c r="AO29" s="137"/>
      <c r="AP29" s="137"/>
      <c r="AQ29" s="137"/>
      <c r="AR29" s="137"/>
      <c r="AS29" s="137"/>
      <c r="AT29" s="137"/>
    </row>
    <row r="30" spans="2:46" x14ac:dyDescent="0.8">
      <c r="B30" s="160">
        <v>27</v>
      </c>
      <c r="C30" s="184"/>
      <c r="D30" s="184"/>
      <c r="E30" s="210"/>
      <c r="F30" s="73"/>
      <c r="G30" s="62"/>
      <c r="H30" s="63"/>
      <c r="I30" s="62"/>
      <c r="J30" s="62"/>
      <c r="K30" s="152"/>
      <c r="L30" s="73">
        <v>1</v>
      </c>
      <c r="M30" s="180">
        <v>0</v>
      </c>
      <c r="N30" s="180">
        <v>0</v>
      </c>
      <c r="O30" s="180">
        <v>0</v>
      </c>
      <c r="P30" s="73">
        <v>0</v>
      </c>
      <c r="Q30" s="73">
        <v>0</v>
      </c>
      <c r="R30" s="73">
        <v>0</v>
      </c>
      <c r="S30" s="73">
        <v>0</v>
      </c>
      <c r="T30" s="73">
        <v>0</v>
      </c>
      <c r="U30" s="73">
        <v>0</v>
      </c>
      <c r="V30" s="73" t="s">
        <v>228</v>
      </c>
      <c r="W30" s="73">
        <v>0</v>
      </c>
      <c r="X30" s="73">
        <v>0</v>
      </c>
      <c r="Y30" s="73">
        <v>0</v>
      </c>
      <c r="Z30" s="161">
        <v>0</v>
      </c>
      <c r="AA30" s="73">
        <v>0</v>
      </c>
      <c r="AB30" s="73" t="s">
        <v>13</v>
      </c>
      <c r="AC30" s="122">
        <v>1</v>
      </c>
      <c r="AD30" s="73" t="s">
        <v>84</v>
      </c>
      <c r="AE30" s="73" t="s">
        <v>84</v>
      </c>
      <c r="AF30" s="73" t="s">
        <v>84</v>
      </c>
      <c r="AG30" s="208" t="str" cm="1">
        <f t="array" ref="AG30">IF(E30&lt;&gt;"",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0" s="208" t="str" cm="1">
        <f t="array" ref="AH30">IF(E30&lt;&gt;"",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0" s="208" t="str" cm="1">
        <f t="array" ref="AI30">IF(E30&lt;&gt;"",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0" s="60"/>
      <c r="AL30" s="62"/>
      <c r="AM30" s="62"/>
      <c r="AN30" s="62"/>
      <c r="AO30" s="137"/>
      <c r="AP30" s="137"/>
      <c r="AQ30" s="137"/>
      <c r="AR30" s="137"/>
      <c r="AS30" s="137"/>
      <c r="AT30" s="137"/>
    </row>
    <row r="31" spans="2:46" x14ac:dyDescent="0.8">
      <c r="B31" s="160">
        <v>28</v>
      </c>
      <c r="C31" s="184"/>
      <c r="D31" s="184"/>
      <c r="E31" s="210"/>
      <c r="F31" s="73"/>
      <c r="G31" s="62"/>
      <c r="H31" s="63"/>
      <c r="I31" s="62"/>
      <c r="J31" s="62"/>
      <c r="K31" s="152"/>
      <c r="L31" s="73">
        <v>1</v>
      </c>
      <c r="M31" s="180">
        <v>0</v>
      </c>
      <c r="N31" s="180">
        <v>0</v>
      </c>
      <c r="O31" s="180">
        <v>0</v>
      </c>
      <c r="P31" s="73">
        <v>0</v>
      </c>
      <c r="Q31" s="73">
        <v>0</v>
      </c>
      <c r="R31" s="73">
        <v>0</v>
      </c>
      <c r="S31" s="73">
        <v>0</v>
      </c>
      <c r="T31" s="73">
        <v>0</v>
      </c>
      <c r="U31" s="73">
        <v>0</v>
      </c>
      <c r="V31" s="73" t="s">
        <v>228</v>
      </c>
      <c r="W31" s="73">
        <v>0</v>
      </c>
      <c r="X31" s="73">
        <v>0</v>
      </c>
      <c r="Y31" s="73">
        <v>0</v>
      </c>
      <c r="Z31" s="161">
        <v>0</v>
      </c>
      <c r="AA31" s="73">
        <v>0</v>
      </c>
      <c r="AB31" s="73" t="s">
        <v>13</v>
      </c>
      <c r="AC31" s="122">
        <v>1</v>
      </c>
      <c r="AD31" s="73" t="s">
        <v>84</v>
      </c>
      <c r="AE31" s="73" t="s">
        <v>84</v>
      </c>
      <c r="AF31" s="73" t="s">
        <v>84</v>
      </c>
      <c r="AG31" s="208" t="str" cm="1">
        <f t="array" ref="AG31">IF(E31&lt;&gt;"",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1" s="208" t="str" cm="1">
        <f t="array" ref="AH31">IF(E31&lt;&gt;"",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1" s="208" t="str" cm="1">
        <f t="array" ref="AI31">IF(E31&lt;&gt;"",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1" s="60"/>
      <c r="AL31" s="62"/>
      <c r="AM31" s="62"/>
      <c r="AN31" s="62"/>
      <c r="AO31" s="137"/>
      <c r="AP31" s="137"/>
      <c r="AQ31" s="137"/>
      <c r="AR31" s="137"/>
      <c r="AS31" s="137"/>
      <c r="AT31" s="137"/>
    </row>
    <row r="32" spans="2:46" x14ac:dyDescent="0.8">
      <c r="B32" s="160">
        <v>29</v>
      </c>
      <c r="C32" s="184"/>
      <c r="D32" s="184"/>
      <c r="E32" s="210"/>
      <c r="F32" s="73"/>
      <c r="G32" s="62"/>
      <c r="H32" s="63"/>
      <c r="I32" s="62"/>
      <c r="J32" s="62"/>
      <c r="K32" s="152"/>
      <c r="L32" s="73">
        <v>1</v>
      </c>
      <c r="M32" s="180">
        <v>0</v>
      </c>
      <c r="N32" s="180">
        <v>0</v>
      </c>
      <c r="O32" s="180">
        <v>0</v>
      </c>
      <c r="P32" s="73">
        <v>0</v>
      </c>
      <c r="Q32" s="73">
        <v>0</v>
      </c>
      <c r="R32" s="73">
        <v>0</v>
      </c>
      <c r="S32" s="73">
        <v>0</v>
      </c>
      <c r="T32" s="73">
        <v>0</v>
      </c>
      <c r="U32" s="73">
        <v>0</v>
      </c>
      <c r="V32" s="73" t="s">
        <v>228</v>
      </c>
      <c r="W32" s="73">
        <v>0</v>
      </c>
      <c r="X32" s="73">
        <v>0</v>
      </c>
      <c r="Y32" s="73">
        <v>0</v>
      </c>
      <c r="Z32" s="161">
        <v>0</v>
      </c>
      <c r="AA32" s="73">
        <v>0</v>
      </c>
      <c r="AB32" s="73" t="s">
        <v>13</v>
      </c>
      <c r="AC32" s="122">
        <v>1</v>
      </c>
      <c r="AD32" s="73" t="s">
        <v>84</v>
      </c>
      <c r="AE32" s="73" t="s">
        <v>84</v>
      </c>
      <c r="AF32" s="73" t="s">
        <v>84</v>
      </c>
      <c r="AG32" s="208" t="str" cm="1">
        <f t="array" ref="AG32">IF(E32&lt;&gt;"",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2" s="208" t="str" cm="1">
        <f t="array" ref="AH32">IF(E32&lt;&gt;"",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2" s="208" t="str" cm="1">
        <f t="array" ref="AI32">IF(E32&lt;&gt;"",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2" s="60"/>
      <c r="AL32" s="62"/>
      <c r="AM32" s="62"/>
      <c r="AN32" s="62"/>
      <c r="AO32" s="137"/>
      <c r="AP32" s="137"/>
      <c r="AQ32" s="137"/>
      <c r="AR32" s="137"/>
      <c r="AS32" s="137"/>
      <c r="AT32" s="137"/>
    </row>
    <row r="33" spans="2:46" x14ac:dyDescent="0.8">
      <c r="B33" s="160">
        <v>30</v>
      </c>
      <c r="C33" s="184"/>
      <c r="D33" s="184"/>
      <c r="E33" s="210"/>
      <c r="F33" s="73"/>
      <c r="G33" s="62"/>
      <c r="H33" s="63"/>
      <c r="I33" s="62"/>
      <c r="J33" s="62"/>
      <c r="K33" s="152"/>
      <c r="L33" s="73">
        <v>1</v>
      </c>
      <c r="M33" s="180">
        <v>0</v>
      </c>
      <c r="N33" s="180">
        <v>0</v>
      </c>
      <c r="O33" s="180">
        <v>0</v>
      </c>
      <c r="P33" s="73">
        <v>0</v>
      </c>
      <c r="Q33" s="73">
        <v>0</v>
      </c>
      <c r="R33" s="73">
        <v>0</v>
      </c>
      <c r="S33" s="73">
        <v>0</v>
      </c>
      <c r="T33" s="73">
        <v>0</v>
      </c>
      <c r="U33" s="73">
        <v>0</v>
      </c>
      <c r="V33" s="73" t="s">
        <v>228</v>
      </c>
      <c r="W33" s="73">
        <v>0</v>
      </c>
      <c r="X33" s="73">
        <v>0</v>
      </c>
      <c r="Y33" s="73">
        <v>0</v>
      </c>
      <c r="Z33" s="161">
        <v>0</v>
      </c>
      <c r="AA33" s="73">
        <v>0</v>
      </c>
      <c r="AB33" s="73" t="s">
        <v>13</v>
      </c>
      <c r="AC33" s="122">
        <v>1</v>
      </c>
      <c r="AD33" s="73" t="s">
        <v>84</v>
      </c>
      <c r="AE33" s="73" t="s">
        <v>84</v>
      </c>
      <c r="AF33" s="73" t="s">
        <v>84</v>
      </c>
      <c r="AG33" s="208" t="str" cm="1">
        <f t="array" ref="AG33">IF(E33&lt;&gt;"",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3" s="208" t="str" cm="1">
        <f t="array" ref="AH33">IF(E33&lt;&gt;"",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3" s="208" t="str" cm="1">
        <f t="array" ref="AI33">IF(E33&lt;&gt;"",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3" s="60"/>
      <c r="AL33" s="62"/>
      <c r="AM33" s="62"/>
      <c r="AN33" s="62"/>
      <c r="AO33" s="137"/>
      <c r="AP33" s="137"/>
      <c r="AQ33" s="137"/>
      <c r="AR33" s="137"/>
      <c r="AS33" s="137"/>
      <c r="AT33" s="137"/>
    </row>
    <row r="34" spans="2:46" x14ac:dyDescent="0.8">
      <c r="B34" s="160">
        <v>31</v>
      </c>
      <c r="C34" s="184"/>
      <c r="D34" s="184"/>
      <c r="E34" s="210"/>
      <c r="F34" s="73"/>
      <c r="G34" s="62"/>
      <c r="H34" s="63"/>
      <c r="I34" s="62"/>
      <c r="J34" s="62"/>
      <c r="K34" s="152"/>
      <c r="L34" s="73">
        <v>1</v>
      </c>
      <c r="M34" s="180">
        <v>0</v>
      </c>
      <c r="N34" s="180">
        <v>0</v>
      </c>
      <c r="O34" s="180">
        <v>0</v>
      </c>
      <c r="P34" s="73">
        <v>0</v>
      </c>
      <c r="Q34" s="73">
        <v>0</v>
      </c>
      <c r="R34" s="73">
        <v>0</v>
      </c>
      <c r="S34" s="73">
        <v>0</v>
      </c>
      <c r="T34" s="73">
        <v>0</v>
      </c>
      <c r="U34" s="73">
        <v>0</v>
      </c>
      <c r="V34" s="73" t="s">
        <v>228</v>
      </c>
      <c r="W34" s="73">
        <v>0</v>
      </c>
      <c r="X34" s="73">
        <v>0</v>
      </c>
      <c r="Y34" s="73">
        <v>0</v>
      </c>
      <c r="Z34" s="161">
        <v>0</v>
      </c>
      <c r="AA34" s="73">
        <v>0</v>
      </c>
      <c r="AB34" s="73" t="s">
        <v>13</v>
      </c>
      <c r="AC34" s="122">
        <v>1</v>
      </c>
      <c r="AD34" s="73" t="s">
        <v>84</v>
      </c>
      <c r="AE34" s="73" t="s">
        <v>84</v>
      </c>
      <c r="AF34" s="73" t="s">
        <v>84</v>
      </c>
      <c r="AG34" s="208" t="str" cm="1">
        <f t="array" ref="AG34">IF(E34&lt;&gt;"",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4" s="208" t="str" cm="1">
        <f t="array" ref="AH34">IF(E34&lt;&gt;"",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4" s="208" t="str" cm="1">
        <f t="array" ref="AI34">IF(E34&lt;&gt;"",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4" s="60"/>
      <c r="AL34" s="62"/>
      <c r="AM34" s="62"/>
      <c r="AN34" s="62"/>
      <c r="AO34" s="137"/>
      <c r="AP34" s="137"/>
      <c r="AQ34" s="137"/>
      <c r="AR34" s="137"/>
      <c r="AS34" s="137"/>
      <c r="AT34" s="137"/>
    </row>
    <row r="35" spans="2:46" x14ac:dyDescent="0.8">
      <c r="B35" s="160">
        <v>32</v>
      </c>
      <c r="C35" s="184"/>
      <c r="D35" s="184"/>
      <c r="E35" s="210"/>
      <c r="F35" s="73"/>
      <c r="G35" s="62"/>
      <c r="H35" s="63"/>
      <c r="I35" s="62"/>
      <c r="J35" s="62"/>
      <c r="K35" s="152"/>
      <c r="L35" s="73">
        <v>1</v>
      </c>
      <c r="M35" s="180">
        <v>0</v>
      </c>
      <c r="N35" s="180">
        <v>0</v>
      </c>
      <c r="O35" s="180">
        <v>0</v>
      </c>
      <c r="P35" s="73">
        <v>0</v>
      </c>
      <c r="Q35" s="73">
        <v>0</v>
      </c>
      <c r="R35" s="73">
        <v>0</v>
      </c>
      <c r="S35" s="73">
        <v>0</v>
      </c>
      <c r="T35" s="73">
        <v>0</v>
      </c>
      <c r="U35" s="73">
        <v>0</v>
      </c>
      <c r="V35" s="73" t="s">
        <v>228</v>
      </c>
      <c r="W35" s="73">
        <v>0</v>
      </c>
      <c r="X35" s="73">
        <v>0</v>
      </c>
      <c r="Y35" s="73">
        <v>0</v>
      </c>
      <c r="Z35" s="161">
        <v>0</v>
      </c>
      <c r="AA35" s="73">
        <v>0</v>
      </c>
      <c r="AB35" s="73" t="s">
        <v>13</v>
      </c>
      <c r="AC35" s="122">
        <v>1</v>
      </c>
      <c r="AD35" s="73" t="s">
        <v>84</v>
      </c>
      <c r="AE35" s="73" t="s">
        <v>84</v>
      </c>
      <c r="AF35" s="73" t="s">
        <v>84</v>
      </c>
      <c r="AG35" s="208" t="str" cm="1">
        <f t="array" ref="AG35">IF(E35&lt;&gt;"",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5" s="208" t="str" cm="1">
        <f t="array" ref="AH35">IF(E35&lt;&gt;"",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5" s="208" t="str" cm="1">
        <f t="array" ref="AI35">IF(E35&lt;&gt;"",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5" s="60"/>
      <c r="AL35" s="62"/>
      <c r="AM35" s="62"/>
      <c r="AN35" s="62"/>
      <c r="AO35" s="137"/>
      <c r="AP35" s="137"/>
      <c r="AQ35" s="137"/>
      <c r="AR35" s="137"/>
      <c r="AS35" s="137"/>
      <c r="AT35" s="137"/>
    </row>
    <row r="36" spans="2:46" x14ac:dyDescent="0.8">
      <c r="B36" s="160">
        <v>33</v>
      </c>
      <c r="C36" s="184"/>
      <c r="D36" s="184"/>
      <c r="E36" s="210"/>
      <c r="F36" s="73"/>
      <c r="G36" s="62"/>
      <c r="H36" s="63"/>
      <c r="I36" s="62"/>
      <c r="J36" s="62"/>
      <c r="K36" s="152"/>
      <c r="L36" s="73">
        <v>1</v>
      </c>
      <c r="M36" s="180">
        <v>0</v>
      </c>
      <c r="N36" s="180">
        <v>0</v>
      </c>
      <c r="O36" s="180">
        <v>0</v>
      </c>
      <c r="P36" s="73">
        <v>0</v>
      </c>
      <c r="Q36" s="73">
        <v>0</v>
      </c>
      <c r="R36" s="73">
        <v>0</v>
      </c>
      <c r="S36" s="73">
        <v>0</v>
      </c>
      <c r="T36" s="73">
        <v>0</v>
      </c>
      <c r="U36" s="73">
        <v>0</v>
      </c>
      <c r="V36" s="73" t="s">
        <v>228</v>
      </c>
      <c r="W36" s="73">
        <v>0</v>
      </c>
      <c r="X36" s="73">
        <v>0</v>
      </c>
      <c r="Y36" s="73">
        <v>0</v>
      </c>
      <c r="Z36" s="161">
        <v>0</v>
      </c>
      <c r="AA36" s="73">
        <v>0</v>
      </c>
      <c r="AB36" s="73" t="s">
        <v>13</v>
      </c>
      <c r="AC36" s="122">
        <v>1</v>
      </c>
      <c r="AD36" s="73" t="s">
        <v>84</v>
      </c>
      <c r="AE36" s="73" t="s">
        <v>84</v>
      </c>
      <c r="AF36" s="73" t="s">
        <v>84</v>
      </c>
      <c r="AG36" s="208" t="str" cm="1">
        <f t="array" ref="AG36">IF(E36&lt;&gt;"",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6" s="208" t="str" cm="1">
        <f t="array" ref="AH36">IF(E36&lt;&gt;"",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6" s="208" t="str" cm="1">
        <f t="array" ref="AI36">IF(E36&lt;&gt;"",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6" s="60"/>
      <c r="AL36" s="62"/>
      <c r="AM36" s="62"/>
      <c r="AN36" s="62"/>
      <c r="AO36" s="137"/>
      <c r="AP36" s="137"/>
      <c r="AQ36" s="137"/>
      <c r="AR36" s="137"/>
      <c r="AS36" s="137"/>
      <c r="AT36" s="137"/>
    </row>
    <row r="37" spans="2:46" x14ac:dyDescent="0.8">
      <c r="B37" s="160">
        <v>34</v>
      </c>
      <c r="C37" s="184"/>
      <c r="D37" s="184"/>
      <c r="E37" s="210"/>
      <c r="F37" s="73"/>
      <c r="G37" s="62"/>
      <c r="H37" s="63"/>
      <c r="I37" s="62"/>
      <c r="J37" s="62"/>
      <c r="K37" s="152"/>
      <c r="L37" s="73">
        <v>1</v>
      </c>
      <c r="M37" s="180">
        <v>0</v>
      </c>
      <c r="N37" s="180">
        <v>0</v>
      </c>
      <c r="O37" s="180">
        <v>0</v>
      </c>
      <c r="P37" s="73">
        <v>0</v>
      </c>
      <c r="Q37" s="73">
        <v>0</v>
      </c>
      <c r="R37" s="73">
        <v>0</v>
      </c>
      <c r="S37" s="73">
        <v>0</v>
      </c>
      <c r="T37" s="73">
        <v>0</v>
      </c>
      <c r="U37" s="73">
        <v>0</v>
      </c>
      <c r="V37" s="73" t="s">
        <v>228</v>
      </c>
      <c r="W37" s="73">
        <v>0</v>
      </c>
      <c r="X37" s="73">
        <v>0</v>
      </c>
      <c r="Y37" s="73">
        <v>0</v>
      </c>
      <c r="Z37" s="161">
        <v>0</v>
      </c>
      <c r="AA37" s="73">
        <v>0</v>
      </c>
      <c r="AB37" s="73" t="s">
        <v>13</v>
      </c>
      <c r="AC37" s="122">
        <v>1</v>
      </c>
      <c r="AD37" s="73" t="s">
        <v>84</v>
      </c>
      <c r="AE37" s="73" t="s">
        <v>84</v>
      </c>
      <c r="AF37" s="73" t="s">
        <v>84</v>
      </c>
      <c r="AG37" s="208" t="str" cm="1">
        <f t="array" ref="AG37">IF(E37&lt;&gt;"",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7" s="208" t="str" cm="1">
        <f t="array" ref="AH37">IF(E37&lt;&gt;"",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7" s="208" t="str" cm="1">
        <f t="array" ref="AI37">IF(E37&lt;&gt;"",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7" s="60"/>
      <c r="AL37" s="62"/>
      <c r="AM37" s="62"/>
      <c r="AN37" s="62"/>
      <c r="AO37" s="137"/>
      <c r="AP37" s="137"/>
      <c r="AQ37" s="137"/>
      <c r="AR37" s="137"/>
      <c r="AS37" s="137"/>
      <c r="AT37" s="137"/>
    </row>
    <row r="38" spans="2:46" x14ac:dyDescent="0.8">
      <c r="B38" s="160">
        <v>35</v>
      </c>
      <c r="C38" s="184"/>
      <c r="D38" s="184"/>
      <c r="E38" s="210"/>
      <c r="F38" s="73"/>
      <c r="G38" s="62"/>
      <c r="H38" s="63"/>
      <c r="I38" s="62"/>
      <c r="J38" s="62"/>
      <c r="K38" s="152"/>
      <c r="L38" s="73">
        <v>1</v>
      </c>
      <c r="M38" s="180">
        <v>0</v>
      </c>
      <c r="N38" s="180">
        <v>0</v>
      </c>
      <c r="O38" s="180">
        <v>0</v>
      </c>
      <c r="P38" s="73">
        <v>0</v>
      </c>
      <c r="Q38" s="73">
        <v>0</v>
      </c>
      <c r="R38" s="73">
        <v>0</v>
      </c>
      <c r="S38" s="73">
        <v>0</v>
      </c>
      <c r="T38" s="73">
        <v>0</v>
      </c>
      <c r="U38" s="73">
        <v>0</v>
      </c>
      <c r="V38" s="73" t="s">
        <v>228</v>
      </c>
      <c r="W38" s="73">
        <v>0</v>
      </c>
      <c r="X38" s="73">
        <v>0</v>
      </c>
      <c r="Y38" s="73">
        <v>0</v>
      </c>
      <c r="Z38" s="161">
        <v>0</v>
      </c>
      <c r="AA38" s="73">
        <v>0</v>
      </c>
      <c r="AB38" s="73" t="s">
        <v>13</v>
      </c>
      <c r="AC38" s="122">
        <v>1</v>
      </c>
      <c r="AD38" s="73" t="s">
        <v>84</v>
      </c>
      <c r="AE38" s="73" t="s">
        <v>84</v>
      </c>
      <c r="AF38" s="73" t="s">
        <v>84</v>
      </c>
      <c r="AG38" s="208" t="str" cm="1">
        <f t="array" ref="AG38">IF(E38&lt;&gt;"",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8" s="208" t="str" cm="1">
        <f t="array" ref="AH38">IF(E38&lt;&gt;"",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8" s="208" t="str" cm="1">
        <f t="array" ref="AI38">IF(E38&lt;&gt;"",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8" s="60"/>
      <c r="AL38" s="62"/>
      <c r="AM38" s="62"/>
      <c r="AN38" s="62"/>
      <c r="AO38" s="137"/>
      <c r="AP38" s="137"/>
      <c r="AQ38" s="137"/>
      <c r="AR38" s="137"/>
      <c r="AS38" s="137"/>
      <c r="AT38" s="137"/>
    </row>
    <row r="39" spans="2:46" x14ac:dyDescent="0.8">
      <c r="B39" s="160">
        <v>36</v>
      </c>
      <c r="C39" s="184"/>
      <c r="D39" s="184"/>
      <c r="E39" s="210"/>
      <c r="F39" s="73"/>
      <c r="G39" s="62"/>
      <c r="H39" s="63"/>
      <c r="I39" s="62"/>
      <c r="J39" s="62"/>
      <c r="K39" s="152"/>
      <c r="L39" s="73">
        <v>1</v>
      </c>
      <c r="M39" s="180">
        <v>0</v>
      </c>
      <c r="N39" s="180">
        <v>0</v>
      </c>
      <c r="O39" s="180">
        <v>0</v>
      </c>
      <c r="P39" s="73">
        <v>0</v>
      </c>
      <c r="Q39" s="73">
        <v>0</v>
      </c>
      <c r="R39" s="73">
        <v>0</v>
      </c>
      <c r="S39" s="73">
        <v>0</v>
      </c>
      <c r="T39" s="73">
        <v>0</v>
      </c>
      <c r="U39" s="73">
        <v>0</v>
      </c>
      <c r="V39" s="73" t="s">
        <v>228</v>
      </c>
      <c r="W39" s="73">
        <v>0</v>
      </c>
      <c r="X39" s="73">
        <v>0</v>
      </c>
      <c r="Y39" s="73">
        <v>0</v>
      </c>
      <c r="Z39" s="161">
        <v>0</v>
      </c>
      <c r="AA39" s="73">
        <v>0</v>
      </c>
      <c r="AB39" s="73" t="s">
        <v>13</v>
      </c>
      <c r="AC39" s="122">
        <v>1</v>
      </c>
      <c r="AD39" s="73" t="s">
        <v>84</v>
      </c>
      <c r="AE39" s="73" t="s">
        <v>84</v>
      </c>
      <c r="AF39" s="73" t="s">
        <v>84</v>
      </c>
      <c r="AG39" s="208" t="str" cm="1">
        <f t="array" ref="AG39">IF(E39&lt;&gt;"",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39" s="208" t="str" cm="1">
        <f t="array" ref="AH39">IF(E39&lt;&gt;"",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39" s="208" t="str" cm="1">
        <f t="array" ref="AI39">IF(E39&lt;&gt;"",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39" s="60"/>
      <c r="AL39" s="62"/>
      <c r="AM39" s="62"/>
      <c r="AN39" s="62"/>
      <c r="AO39" s="137"/>
      <c r="AP39" s="137"/>
      <c r="AQ39" s="137"/>
      <c r="AR39" s="137"/>
      <c r="AS39" s="137"/>
      <c r="AT39" s="137"/>
    </row>
    <row r="40" spans="2:46" x14ac:dyDescent="0.8">
      <c r="B40" s="160">
        <v>37</v>
      </c>
      <c r="C40" s="184"/>
      <c r="D40" s="184"/>
      <c r="E40" s="210"/>
      <c r="F40" s="73"/>
      <c r="G40" s="62"/>
      <c r="H40" s="63"/>
      <c r="I40" s="62"/>
      <c r="J40" s="62"/>
      <c r="K40" s="152"/>
      <c r="L40" s="73">
        <v>1</v>
      </c>
      <c r="M40" s="180">
        <v>0</v>
      </c>
      <c r="N40" s="180">
        <v>0</v>
      </c>
      <c r="O40" s="180">
        <v>0</v>
      </c>
      <c r="P40" s="73">
        <v>0</v>
      </c>
      <c r="Q40" s="73">
        <v>0</v>
      </c>
      <c r="R40" s="73">
        <v>0</v>
      </c>
      <c r="S40" s="73">
        <v>0</v>
      </c>
      <c r="T40" s="73">
        <v>0</v>
      </c>
      <c r="U40" s="73">
        <v>0</v>
      </c>
      <c r="V40" s="73" t="s">
        <v>228</v>
      </c>
      <c r="W40" s="73">
        <v>0</v>
      </c>
      <c r="X40" s="73">
        <v>0</v>
      </c>
      <c r="Y40" s="73">
        <v>0</v>
      </c>
      <c r="Z40" s="161">
        <v>0</v>
      </c>
      <c r="AA40" s="73">
        <v>0</v>
      </c>
      <c r="AB40" s="73" t="s">
        <v>13</v>
      </c>
      <c r="AC40" s="122">
        <v>1</v>
      </c>
      <c r="AD40" s="73" t="s">
        <v>84</v>
      </c>
      <c r="AE40" s="73" t="s">
        <v>84</v>
      </c>
      <c r="AF40" s="73" t="s">
        <v>84</v>
      </c>
      <c r="AG40" s="208" t="str" cm="1">
        <f t="array" ref="AG40">IF(E40&lt;&gt;"",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0" s="208" t="str" cm="1">
        <f t="array" ref="AH40">IF(E40&lt;&gt;"",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0" s="208" t="str" cm="1">
        <f t="array" ref="AI40">IF(E40&lt;&gt;"",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0" s="60"/>
      <c r="AL40" s="62"/>
      <c r="AM40" s="62"/>
      <c r="AN40" s="62"/>
      <c r="AO40" s="137"/>
      <c r="AP40" s="137"/>
      <c r="AQ40" s="137"/>
      <c r="AR40" s="137"/>
      <c r="AS40" s="137"/>
      <c r="AT40" s="137"/>
    </row>
    <row r="41" spans="2:46" x14ac:dyDescent="0.8">
      <c r="B41" s="160">
        <v>38</v>
      </c>
      <c r="C41" s="184"/>
      <c r="D41" s="184"/>
      <c r="E41" s="210"/>
      <c r="F41" s="73"/>
      <c r="G41" s="62"/>
      <c r="H41" s="63"/>
      <c r="I41" s="62"/>
      <c r="J41" s="62"/>
      <c r="K41" s="152"/>
      <c r="L41" s="73">
        <v>1</v>
      </c>
      <c r="M41" s="180">
        <v>0</v>
      </c>
      <c r="N41" s="180">
        <v>0</v>
      </c>
      <c r="O41" s="180">
        <v>0</v>
      </c>
      <c r="P41" s="73">
        <v>0</v>
      </c>
      <c r="Q41" s="73">
        <v>0</v>
      </c>
      <c r="R41" s="73">
        <v>0</v>
      </c>
      <c r="S41" s="73">
        <v>0</v>
      </c>
      <c r="T41" s="73">
        <v>0</v>
      </c>
      <c r="U41" s="73">
        <v>0</v>
      </c>
      <c r="V41" s="73" t="s">
        <v>228</v>
      </c>
      <c r="W41" s="73">
        <v>0</v>
      </c>
      <c r="X41" s="73">
        <v>0</v>
      </c>
      <c r="Y41" s="73">
        <v>0</v>
      </c>
      <c r="Z41" s="161">
        <v>0</v>
      </c>
      <c r="AA41" s="73">
        <v>0</v>
      </c>
      <c r="AB41" s="73" t="s">
        <v>13</v>
      </c>
      <c r="AC41" s="122">
        <v>1</v>
      </c>
      <c r="AD41" s="73" t="s">
        <v>84</v>
      </c>
      <c r="AE41" s="73" t="s">
        <v>84</v>
      </c>
      <c r="AF41" s="73" t="s">
        <v>84</v>
      </c>
      <c r="AG41" s="208" t="str" cm="1">
        <f t="array" ref="AG41">IF(E41&lt;&gt;"",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1" s="208" t="str" cm="1">
        <f t="array" ref="AH41">IF(E41&lt;&gt;"",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1" s="208" t="str" cm="1">
        <f t="array" ref="AI41">IF(E41&lt;&gt;"",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1" s="60"/>
      <c r="AL41" s="62"/>
      <c r="AM41" s="62"/>
      <c r="AN41" s="62"/>
      <c r="AO41" s="137"/>
      <c r="AP41" s="137"/>
      <c r="AQ41" s="137"/>
      <c r="AR41" s="137"/>
      <c r="AS41" s="137"/>
      <c r="AT41" s="137"/>
    </row>
    <row r="42" spans="2:46" x14ac:dyDescent="0.8">
      <c r="B42" s="160">
        <v>39</v>
      </c>
      <c r="C42" s="184"/>
      <c r="D42" s="184"/>
      <c r="E42" s="210"/>
      <c r="F42" s="73"/>
      <c r="G42" s="62"/>
      <c r="H42" s="63"/>
      <c r="I42" s="62"/>
      <c r="J42" s="62"/>
      <c r="K42" s="152"/>
      <c r="L42" s="73">
        <v>1</v>
      </c>
      <c r="M42" s="180">
        <v>0</v>
      </c>
      <c r="N42" s="180">
        <v>0</v>
      </c>
      <c r="O42" s="180">
        <v>0</v>
      </c>
      <c r="P42" s="73">
        <v>0</v>
      </c>
      <c r="Q42" s="73">
        <v>0</v>
      </c>
      <c r="R42" s="73">
        <v>0</v>
      </c>
      <c r="S42" s="73">
        <v>0</v>
      </c>
      <c r="T42" s="73">
        <v>0</v>
      </c>
      <c r="U42" s="73">
        <v>0</v>
      </c>
      <c r="V42" s="73" t="s">
        <v>228</v>
      </c>
      <c r="W42" s="73">
        <v>0</v>
      </c>
      <c r="X42" s="73">
        <v>0</v>
      </c>
      <c r="Y42" s="73">
        <v>0</v>
      </c>
      <c r="Z42" s="161">
        <v>0</v>
      </c>
      <c r="AA42" s="73">
        <v>0</v>
      </c>
      <c r="AB42" s="73" t="s">
        <v>13</v>
      </c>
      <c r="AC42" s="122">
        <v>1</v>
      </c>
      <c r="AD42" s="73" t="s">
        <v>84</v>
      </c>
      <c r="AE42" s="73" t="s">
        <v>84</v>
      </c>
      <c r="AF42" s="73" t="s">
        <v>84</v>
      </c>
      <c r="AG42" s="208" t="str" cm="1">
        <f t="array" ref="AG42">IF(E42&lt;&gt;"",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2" s="208" t="str" cm="1">
        <f t="array" ref="AH42">IF(E42&lt;&gt;"",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2" s="208" t="str" cm="1">
        <f t="array" ref="AI42">IF(E42&lt;&gt;"",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2" s="60"/>
      <c r="AL42" s="62"/>
      <c r="AM42" s="62"/>
      <c r="AN42" s="62"/>
      <c r="AO42" s="137"/>
      <c r="AP42" s="137"/>
      <c r="AQ42" s="137"/>
      <c r="AR42" s="137"/>
      <c r="AS42" s="137"/>
      <c r="AT42" s="137"/>
    </row>
    <row r="43" spans="2:46" x14ac:dyDescent="0.8">
      <c r="B43" s="160">
        <v>40</v>
      </c>
      <c r="C43" s="184"/>
      <c r="D43" s="184"/>
      <c r="E43" s="210"/>
      <c r="F43" s="73"/>
      <c r="G43" s="62"/>
      <c r="H43" s="63"/>
      <c r="I43" s="62"/>
      <c r="J43" s="62"/>
      <c r="K43" s="152"/>
      <c r="L43" s="73">
        <v>1</v>
      </c>
      <c r="M43" s="180">
        <v>0</v>
      </c>
      <c r="N43" s="180">
        <v>0</v>
      </c>
      <c r="O43" s="180">
        <v>0</v>
      </c>
      <c r="P43" s="73">
        <v>0</v>
      </c>
      <c r="Q43" s="73">
        <v>0</v>
      </c>
      <c r="R43" s="73">
        <v>0</v>
      </c>
      <c r="S43" s="73">
        <v>0</v>
      </c>
      <c r="T43" s="73">
        <v>0</v>
      </c>
      <c r="U43" s="73">
        <v>0</v>
      </c>
      <c r="V43" s="73" t="s">
        <v>228</v>
      </c>
      <c r="W43" s="73">
        <v>0</v>
      </c>
      <c r="X43" s="73">
        <v>0</v>
      </c>
      <c r="Y43" s="73">
        <v>0</v>
      </c>
      <c r="Z43" s="161">
        <v>0</v>
      </c>
      <c r="AA43" s="73">
        <v>0</v>
      </c>
      <c r="AB43" s="73" t="s">
        <v>13</v>
      </c>
      <c r="AC43" s="122">
        <v>1</v>
      </c>
      <c r="AD43" s="73" t="s">
        <v>84</v>
      </c>
      <c r="AE43" s="73" t="s">
        <v>84</v>
      </c>
      <c r="AF43" s="73" t="s">
        <v>84</v>
      </c>
      <c r="AG43" s="208" t="str" cm="1">
        <f t="array" ref="AG43">IF(E43&lt;&gt;"",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3" s="208" t="str" cm="1">
        <f t="array" ref="AH43">IF(E43&lt;&gt;"",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3" s="208" t="str" cm="1">
        <f t="array" ref="AI43">IF(E43&lt;&gt;"",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3" s="60"/>
      <c r="AL43" s="62"/>
      <c r="AM43" s="62"/>
      <c r="AN43" s="62"/>
      <c r="AO43" s="137"/>
      <c r="AP43" s="137"/>
      <c r="AQ43" s="137"/>
      <c r="AR43" s="137"/>
      <c r="AS43" s="137"/>
      <c r="AT43" s="137"/>
    </row>
    <row r="44" spans="2:46" x14ac:dyDescent="0.8">
      <c r="B44" s="160">
        <v>41</v>
      </c>
      <c r="C44" s="184"/>
      <c r="D44" s="184"/>
      <c r="E44" s="210"/>
      <c r="F44" s="73"/>
      <c r="G44" s="62"/>
      <c r="H44" s="63"/>
      <c r="I44" s="62"/>
      <c r="J44" s="62"/>
      <c r="K44" s="152"/>
      <c r="L44" s="73">
        <v>1</v>
      </c>
      <c r="M44" s="180">
        <v>0</v>
      </c>
      <c r="N44" s="180">
        <v>0</v>
      </c>
      <c r="O44" s="180">
        <v>0</v>
      </c>
      <c r="P44" s="73">
        <v>0</v>
      </c>
      <c r="Q44" s="73">
        <v>0</v>
      </c>
      <c r="R44" s="73">
        <v>0</v>
      </c>
      <c r="S44" s="73">
        <v>0</v>
      </c>
      <c r="T44" s="73">
        <v>0</v>
      </c>
      <c r="U44" s="73">
        <v>0</v>
      </c>
      <c r="V44" s="73" t="s">
        <v>228</v>
      </c>
      <c r="W44" s="73">
        <v>0</v>
      </c>
      <c r="X44" s="73">
        <v>0</v>
      </c>
      <c r="Y44" s="73">
        <v>0</v>
      </c>
      <c r="Z44" s="161">
        <v>0</v>
      </c>
      <c r="AA44" s="73">
        <v>0</v>
      </c>
      <c r="AB44" s="73" t="s">
        <v>13</v>
      </c>
      <c r="AC44" s="122">
        <v>1</v>
      </c>
      <c r="AD44" s="73" t="s">
        <v>84</v>
      </c>
      <c r="AE44" s="73" t="s">
        <v>84</v>
      </c>
      <c r="AF44" s="73" t="s">
        <v>84</v>
      </c>
      <c r="AG44" s="208" t="str" cm="1">
        <f t="array" ref="AG44">IF(E44&lt;&gt;"",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4" s="208" t="str" cm="1">
        <f t="array" ref="AH44">IF(E44&lt;&gt;"",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4" s="208" t="str" cm="1">
        <f t="array" ref="AI44">IF(E44&lt;&gt;"",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4" s="60"/>
      <c r="AL44" s="62"/>
      <c r="AM44" s="62"/>
      <c r="AN44" s="62"/>
      <c r="AO44" s="137"/>
      <c r="AP44" s="137"/>
      <c r="AQ44" s="137"/>
      <c r="AR44" s="137"/>
      <c r="AS44" s="137"/>
      <c r="AT44" s="137"/>
    </row>
    <row r="45" spans="2:46" x14ac:dyDescent="0.8">
      <c r="B45" s="160">
        <v>42</v>
      </c>
      <c r="C45" s="184"/>
      <c r="D45" s="184"/>
      <c r="E45" s="210"/>
      <c r="F45" s="73"/>
      <c r="G45" s="62"/>
      <c r="H45" s="63"/>
      <c r="I45" s="62"/>
      <c r="J45" s="62"/>
      <c r="K45" s="152"/>
      <c r="L45" s="73">
        <v>1</v>
      </c>
      <c r="M45" s="180">
        <v>0</v>
      </c>
      <c r="N45" s="180">
        <v>0</v>
      </c>
      <c r="O45" s="180">
        <v>0</v>
      </c>
      <c r="P45" s="73">
        <v>0</v>
      </c>
      <c r="Q45" s="73">
        <v>0</v>
      </c>
      <c r="R45" s="73">
        <v>0</v>
      </c>
      <c r="S45" s="73">
        <v>0</v>
      </c>
      <c r="T45" s="73">
        <v>0</v>
      </c>
      <c r="U45" s="73">
        <v>0</v>
      </c>
      <c r="V45" s="73" t="s">
        <v>228</v>
      </c>
      <c r="W45" s="73">
        <v>0</v>
      </c>
      <c r="X45" s="73">
        <v>0</v>
      </c>
      <c r="Y45" s="73">
        <v>0</v>
      </c>
      <c r="Z45" s="161">
        <v>0</v>
      </c>
      <c r="AA45" s="73">
        <v>0</v>
      </c>
      <c r="AB45" s="73" t="s">
        <v>13</v>
      </c>
      <c r="AC45" s="122">
        <v>1</v>
      </c>
      <c r="AD45" s="73" t="s">
        <v>84</v>
      </c>
      <c r="AE45" s="73" t="s">
        <v>84</v>
      </c>
      <c r="AF45" s="73" t="s">
        <v>84</v>
      </c>
      <c r="AG45" s="208" t="str" cm="1">
        <f t="array" ref="AG45">IF(E45&lt;&gt;"",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5" s="208" t="str" cm="1">
        <f t="array" ref="AH45">IF(E45&lt;&gt;"",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5" s="208" t="str" cm="1">
        <f t="array" ref="AI45">IF(E45&lt;&gt;"",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5" s="60"/>
      <c r="AL45" s="62"/>
      <c r="AM45" s="62"/>
      <c r="AN45" s="62"/>
      <c r="AO45" s="137"/>
      <c r="AP45" s="137"/>
      <c r="AQ45" s="137"/>
      <c r="AR45" s="137"/>
      <c r="AS45" s="137"/>
      <c r="AT45" s="137"/>
    </row>
    <row r="46" spans="2:46" x14ac:dyDescent="0.8">
      <c r="B46" s="160">
        <v>43</v>
      </c>
      <c r="C46" s="184"/>
      <c r="D46" s="184"/>
      <c r="E46" s="210"/>
      <c r="F46" s="73"/>
      <c r="G46" s="62"/>
      <c r="H46" s="63"/>
      <c r="I46" s="62"/>
      <c r="J46" s="62"/>
      <c r="K46" s="152"/>
      <c r="L46" s="73">
        <v>1</v>
      </c>
      <c r="M46" s="180">
        <v>0</v>
      </c>
      <c r="N46" s="180">
        <v>0</v>
      </c>
      <c r="O46" s="180">
        <v>0</v>
      </c>
      <c r="P46" s="73">
        <v>0</v>
      </c>
      <c r="Q46" s="73">
        <v>0</v>
      </c>
      <c r="R46" s="73">
        <v>0</v>
      </c>
      <c r="S46" s="73">
        <v>0</v>
      </c>
      <c r="T46" s="73">
        <v>0</v>
      </c>
      <c r="U46" s="73">
        <v>0</v>
      </c>
      <c r="V46" s="73" t="s">
        <v>228</v>
      </c>
      <c r="W46" s="73">
        <v>0</v>
      </c>
      <c r="X46" s="73">
        <v>0</v>
      </c>
      <c r="Y46" s="73">
        <v>0</v>
      </c>
      <c r="Z46" s="161">
        <v>0</v>
      </c>
      <c r="AA46" s="73">
        <v>0</v>
      </c>
      <c r="AB46" s="73" t="s">
        <v>13</v>
      </c>
      <c r="AC46" s="122">
        <v>1</v>
      </c>
      <c r="AD46" s="73" t="s">
        <v>84</v>
      </c>
      <c r="AE46" s="73" t="s">
        <v>84</v>
      </c>
      <c r="AF46" s="73" t="s">
        <v>84</v>
      </c>
      <c r="AG46" s="208" t="str" cm="1">
        <f t="array" ref="AG46">IF(E46&lt;&gt;"",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6" s="208" t="str" cm="1">
        <f t="array" ref="AH46">IF(E46&lt;&gt;"",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6" s="208" t="str" cm="1">
        <f t="array" ref="AI46">IF(E46&lt;&gt;"",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6" s="60"/>
      <c r="AL46" s="62"/>
      <c r="AM46" s="62"/>
      <c r="AN46" s="62"/>
      <c r="AO46" s="137"/>
      <c r="AP46" s="137"/>
      <c r="AQ46" s="137"/>
      <c r="AR46" s="137"/>
      <c r="AS46" s="137"/>
      <c r="AT46" s="137"/>
    </row>
    <row r="47" spans="2:46" x14ac:dyDescent="0.8">
      <c r="B47" s="160">
        <v>44</v>
      </c>
      <c r="C47" s="184"/>
      <c r="D47" s="184"/>
      <c r="E47" s="210"/>
      <c r="F47" s="73"/>
      <c r="G47" s="62"/>
      <c r="H47" s="63"/>
      <c r="I47" s="62"/>
      <c r="J47" s="62"/>
      <c r="K47" s="152"/>
      <c r="L47" s="73">
        <v>1</v>
      </c>
      <c r="M47" s="180">
        <v>0</v>
      </c>
      <c r="N47" s="180">
        <v>0</v>
      </c>
      <c r="O47" s="180">
        <v>0</v>
      </c>
      <c r="P47" s="73">
        <v>0</v>
      </c>
      <c r="Q47" s="73">
        <v>0</v>
      </c>
      <c r="R47" s="73">
        <v>0</v>
      </c>
      <c r="S47" s="73">
        <v>0</v>
      </c>
      <c r="T47" s="73">
        <v>0</v>
      </c>
      <c r="U47" s="73">
        <v>0</v>
      </c>
      <c r="V47" s="73" t="s">
        <v>228</v>
      </c>
      <c r="W47" s="73">
        <v>0</v>
      </c>
      <c r="X47" s="73">
        <v>0</v>
      </c>
      <c r="Y47" s="73">
        <v>0</v>
      </c>
      <c r="Z47" s="161">
        <v>0</v>
      </c>
      <c r="AA47" s="73">
        <v>0</v>
      </c>
      <c r="AB47" s="73" t="s">
        <v>13</v>
      </c>
      <c r="AC47" s="122">
        <v>1</v>
      </c>
      <c r="AD47" s="73" t="s">
        <v>84</v>
      </c>
      <c r="AE47" s="73" t="s">
        <v>84</v>
      </c>
      <c r="AF47" s="73" t="s">
        <v>84</v>
      </c>
      <c r="AG47" s="208" t="str" cm="1">
        <f t="array" ref="AG47">IF(E47&lt;&gt;"",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7" s="208" t="str" cm="1">
        <f t="array" ref="AH47">IF(E47&lt;&gt;"",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7" s="208" t="str" cm="1">
        <f t="array" ref="AI47">IF(E47&lt;&gt;"",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7" s="60"/>
      <c r="AL47" s="62"/>
      <c r="AM47" s="62"/>
      <c r="AN47" s="62"/>
      <c r="AO47" s="137"/>
      <c r="AP47" s="137"/>
      <c r="AQ47" s="137"/>
      <c r="AR47" s="137"/>
      <c r="AS47" s="137"/>
      <c r="AT47" s="137"/>
    </row>
    <row r="48" spans="2:46" x14ac:dyDescent="0.8">
      <c r="B48" s="160">
        <v>45</v>
      </c>
      <c r="C48" s="184"/>
      <c r="D48" s="184"/>
      <c r="E48" s="210"/>
      <c r="F48" s="73"/>
      <c r="G48" s="62"/>
      <c r="H48" s="63"/>
      <c r="I48" s="62"/>
      <c r="J48" s="62"/>
      <c r="K48" s="152"/>
      <c r="L48" s="73">
        <v>1</v>
      </c>
      <c r="M48" s="180">
        <v>0</v>
      </c>
      <c r="N48" s="180">
        <v>0</v>
      </c>
      <c r="O48" s="180">
        <v>0</v>
      </c>
      <c r="P48" s="73">
        <v>0</v>
      </c>
      <c r="Q48" s="73">
        <v>0</v>
      </c>
      <c r="R48" s="73">
        <v>0</v>
      </c>
      <c r="S48" s="73">
        <v>0</v>
      </c>
      <c r="T48" s="73">
        <v>0</v>
      </c>
      <c r="U48" s="73">
        <v>0</v>
      </c>
      <c r="V48" s="73" t="s">
        <v>228</v>
      </c>
      <c r="W48" s="73">
        <v>0</v>
      </c>
      <c r="X48" s="73">
        <v>0</v>
      </c>
      <c r="Y48" s="73">
        <v>0</v>
      </c>
      <c r="Z48" s="161">
        <v>0</v>
      </c>
      <c r="AA48" s="73">
        <v>0</v>
      </c>
      <c r="AB48" s="73" t="s">
        <v>13</v>
      </c>
      <c r="AC48" s="122">
        <v>1</v>
      </c>
      <c r="AD48" s="73" t="s">
        <v>84</v>
      </c>
      <c r="AE48" s="73" t="s">
        <v>84</v>
      </c>
      <c r="AF48" s="73" t="s">
        <v>84</v>
      </c>
      <c r="AG48" s="208" t="str" cm="1">
        <f t="array" ref="AG48">IF(E48&lt;&gt;"",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8" s="208" t="str" cm="1">
        <f t="array" ref="AH48">IF(E48&lt;&gt;"",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8" s="208" t="str" cm="1">
        <f t="array" ref="AI48">IF(E48&lt;&gt;"",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8" s="60"/>
      <c r="AL48" s="62"/>
      <c r="AM48" s="62"/>
      <c r="AN48" s="62"/>
      <c r="AO48" s="137"/>
      <c r="AP48" s="137"/>
      <c r="AQ48" s="137"/>
      <c r="AR48" s="137"/>
      <c r="AS48" s="137"/>
      <c r="AT48" s="137"/>
    </row>
    <row r="49" spans="2:46" x14ac:dyDescent="0.8">
      <c r="B49" s="160">
        <v>46</v>
      </c>
      <c r="C49" s="184"/>
      <c r="D49" s="184"/>
      <c r="E49" s="210"/>
      <c r="F49" s="73"/>
      <c r="G49" s="62"/>
      <c r="H49" s="63"/>
      <c r="I49" s="62"/>
      <c r="J49" s="62"/>
      <c r="K49" s="152"/>
      <c r="L49" s="73">
        <v>1</v>
      </c>
      <c r="M49" s="180">
        <v>0</v>
      </c>
      <c r="N49" s="180">
        <v>0</v>
      </c>
      <c r="O49" s="180">
        <v>0</v>
      </c>
      <c r="P49" s="73">
        <v>0</v>
      </c>
      <c r="Q49" s="73">
        <v>0</v>
      </c>
      <c r="R49" s="73">
        <v>0</v>
      </c>
      <c r="S49" s="73">
        <v>0</v>
      </c>
      <c r="T49" s="73">
        <v>0</v>
      </c>
      <c r="U49" s="73">
        <v>0</v>
      </c>
      <c r="V49" s="73" t="s">
        <v>228</v>
      </c>
      <c r="W49" s="73">
        <v>0</v>
      </c>
      <c r="X49" s="73">
        <v>0</v>
      </c>
      <c r="Y49" s="73">
        <v>0</v>
      </c>
      <c r="Z49" s="161">
        <v>0</v>
      </c>
      <c r="AA49" s="73">
        <v>0</v>
      </c>
      <c r="AB49" s="73" t="s">
        <v>13</v>
      </c>
      <c r="AC49" s="122">
        <v>1</v>
      </c>
      <c r="AD49" s="73" t="s">
        <v>84</v>
      </c>
      <c r="AE49" s="73" t="s">
        <v>84</v>
      </c>
      <c r="AF49" s="73" t="s">
        <v>84</v>
      </c>
      <c r="AG49" s="208" t="str" cm="1">
        <f t="array" ref="AG49">IF(E49&lt;&gt;"",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49" s="208" t="str" cm="1">
        <f t="array" ref="AH49">IF(E49&lt;&gt;"",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49" s="208" t="str" cm="1">
        <f t="array" ref="AI49">IF(E49&lt;&gt;"",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49" s="60"/>
      <c r="AL49" s="62"/>
      <c r="AM49" s="62"/>
      <c r="AN49" s="62"/>
      <c r="AO49" s="137"/>
      <c r="AP49" s="137"/>
      <c r="AQ49" s="137"/>
      <c r="AR49" s="137"/>
      <c r="AS49" s="137"/>
      <c r="AT49" s="137"/>
    </row>
    <row r="50" spans="2:46" x14ac:dyDescent="0.8">
      <c r="B50" s="160">
        <v>47</v>
      </c>
      <c r="C50" s="184"/>
      <c r="D50" s="184"/>
      <c r="E50" s="210"/>
      <c r="F50" s="73"/>
      <c r="G50" s="62"/>
      <c r="H50" s="63"/>
      <c r="I50" s="62"/>
      <c r="J50" s="62"/>
      <c r="K50" s="152"/>
      <c r="L50" s="73">
        <v>1</v>
      </c>
      <c r="M50" s="180">
        <v>0</v>
      </c>
      <c r="N50" s="180">
        <v>0</v>
      </c>
      <c r="O50" s="180">
        <v>0</v>
      </c>
      <c r="P50" s="73">
        <v>0</v>
      </c>
      <c r="Q50" s="73">
        <v>0</v>
      </c>
      <c r="R50" s="73">
        <v>0</v>
      </c>
      <c r="S50" s="73">
        <v>0</v>
      </c>
      <c r="T50" s="73">
        <v>0</v>
      </c>
      <c r="U50" s="73">
        <v>0</v>
      </c>
      <c r="V50" s="73" t="s">
        <v>228</v>
      </c>
      <c r="W50" s="73">
        <v>0</v>
      </c>
      <c r="X50" s="73">
        <v>0</v>
      </c>
      <c r="Y50" s="73">
        <v>0</v>
      </c>
      <c r="Z50" s="161">
        <v>0</v>
      </c>
      <c r="AA50" s="73">
        <v>0</v>
      </c>
      <c r="AB50" s="73" t="s">
        <v>13</v>
      </c>
      <c r="AC50" s="122">
        <v>1</v>
      </c>
      <c r="AD50" s="73" t="s">
        <v>84</v>
      </c>
      <c r="AE50" s="73" t="s">
        <v>84</v>
      </c>
      <c r="AF50" s="73" t="s">
        <v>84</v>
      </c>
      <c r="AG50" s="208" t="str" cm="1">
        <f t="array" ref="AG50">IF(E50&lt;&gt;"",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0" s="208" t="str" cm="1">
        <f t="array" ref="AH50">IF(E50&lt;&gt;"",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0" s="208" t="str" cm="1">
        <f t="array" ref="AI50">IF(E50&lt;&gt;"",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50" s="60"/>
      <c r="AL50" s="62"/>
      <c r="AM50" s="62"/>
      <c r="AN50" s="62"/>
      <c r="AO50" s="137"/>
      <c r="AP50" s="137"/>
      <c r="AQ50" s="137"/>
      <c r="AR50" s="137"/>
      <c r="AS50" s="137"/>
      <c r="AT50" s="137"/>
    </row>
    <row r="51" spans="2:46" x14ac:dyDescent="0.8">
      <c r="B51" s="160">
        <v>48</v>
      </c>
      <c r="C51" s="184"/>
      <c r="D51" s="184"/>
      <c r="E51" s="210"/>
      <c r="F51" s="73"/>
      <c r="G51" s="62"/>
      <c r="H51" s="63"/>
      <c r="I51" s="62"/>
      <c r="J51" s="62"/>
      <c r="K51" s="152"/>
      <c r="L51" s="73">
        <v>1</v>
      </c>
      <c r="M51" s="180">
        <v>0</v>
      </c>
      <c r="N51" s="180">
        <v>0</v>
      </c>
      <c r="O51" s="180">
        <v>0</v>
      </c>
      <c r="P51" s="73">
        <v>0</v>
      </c>
      <c r="Q51" s="73">
        <v>0</v>
      </c>
      <c r="R51" s="73">
        <v>0</v>
      </c>
      <c r="S51" s="73">
        <v>0</v>
      </c>
      <c r="T51" s="73">
        <v>0</v>
      </c>
      <c r="U51" s="73">
        <v>0</v>
      </c>
      <c r="V51" s="73" t="s">
        <v>228</v>
      </c>
      <c r="W51" s="73">
        <v>0</v>
      </c>
      <c r="X51" s="73">
        <v>0</v>
      </c>
      <c r="Y51" s="73">
        <v>0</v>
      </c>
      <c r="Z51" s="161">
        <v>0</v>
      </c>
      <c r="AA51" s="73">
        <v>0</v>
      </c>
      <c r="AB51" s="73" t="s">
        <v>13</v>
      </c>
      <c r="AC51" s="122">
        <v>1</v>
      </c>
      <c r="AD51" s="73" t="s">
        <v>84</v>
      </c>
      <c r="AE51" s="73" t="s">
        <v>84</v>
      </c>
      <c r="AF51" s="73" t="s">
        <v>84</v>
      </c>
      <c r="AG51" s="208" t="str" cm="1">
        <f t="array" ref="AG51">IF(E51&lt;&gt;"",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1" s="208" t="str" cm="1">
        <f t="array" ref="AH51">IF(E51&lt;&gt;"",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1" s="208" t="str" cm="1">
        <f t="array" ref="AI51">IF(E51&lt;&gt;"",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c r="AK51" s="64"/>
      <c r="AL51" s="65"/>
      <c r="AM51" s="65"/>
      <c r="AN51" s="65"/>
      <c r="AO51" s="139"/>
      <c r="AP51" s="139"/>
      <c r="AQ51" s="139"/>
      <c r="AR51" s="139"/>
      <c r="AS51" s="139"/>
      <c r="AT51" s="139"/>
    </row>
    <row r="52" spans="2:46" x14ac:dyDescent="0.8">
      <c r="B52" s="160">
        <v>49</v>
      </c>
      <c r="C52" s="184"/>
      <c r="D52" s="184"/>
      <c r="E52" s="210"/>
      <c r="F52" s="73"/>
      <c r="G52" s="62"/>
      <c r="H52" s="62"/>
      <c r="I52" s="62"/>
      <c r="J52" s="62"/>
      <c r="K52" s="152"/>
      <c r="L52" s="73">
        <v>1</v>
      </c>
      <c r="M52" s="180">
        <v>0</v>
      </c>
      <c r="N52" s="180">
        <v>0</v>
      </c>
      <c r="O52" s="180">
        <v>0</v>
      </c>
      <c r="P52" s="73">
        <v>0</v>
      </c>
      <c r="Q52" s="73">
        <v>0</v>
      </c>
      <c r="R52" s="73">
        <v>0</v>
      </c>
      <c r="S52" s="73">
        <v>0</v>
      </c>
      <c r="T52" s="73">
        <v>0</v>
      </c>
      <c r="U52" s="73">
        <v>0</v>
      </c>
      <c r="V52" s="73" t="s">
        <v>228</v>
      </c>
      <c r="W52" s="73">
        <v>0</v>
      </c>
      <c r="X52" s="73">
        <v>0</v>
      </c>
      <c r="Y52" s="73">
        <v>0</v>
      </c>
      <c r="Z52" s="161">
        <v>0</v>
      </c>
      <c r="AA52" s="73">
        <v>0</v>
      </c>
      <c r="AB52" s="73" t="s">
        <v>13</v>
      </c>
      <c r="AC52" s="122">
        <v>1</v>
      </c>
      <c r="AD52" s="73" t="s">
        <v>84</v>
      </c>
      <c r="AE52" s="73" t="s">
        <v>84</v>
      </c>
      <c r="AF52" s="73" t="s">
        <v>84</v>
      </c>
      <c r="AG52" s="208" t="str" cm="1">
        <f t="array" ref="AG52">IF(E52&lt;&gt;"",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2" s="208" t="str" cm="1">
        <f t="array" ref="AH52">IF(E52&lt;&gt;"",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2" s="208" t="str" cm="1">
        <f t="array" ref="AI52">IF(E52&lt;&gt;"",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3" spans="2:46" x14ac:dyDescent="0.8">
      <c r="B53" s="160">
        <v>50</v>
      </c>
      <c r="C53" s="184"/>
      <c r="D53" s="184"/>
      <c r="E53" s="210"/>
      <c r="F53" s="73"/>
      <c r="G53" s="62"/>
      <c r="H53" s="63"/>
      <c r="I53" s="62"/>
      <c r="J53" s="62"/>
      <c r="K53" s="152"/>
      <c r="L53" s="73">
        <v>1</v>
      </c>
      <c r="M53" s="180">
        <v>0</v>
      </c>
      <c r="N53" s="180">
        <v>0</v>
      </c>
      <c r="O53" s="180">
        <v>0</v>
      </c>
      <c r="P53" s="73">
        <v>0</v>
      </c>
      <c r="Q53" s="73">
        <v>0</v>
      </c>
      <c r="R53" s="73">
        <v>0</v>
      </c>
      <c r="S53" s="73">
        <v>0</v>
      </c>
      <c r="T53" s="73">
        <v>0</v>
      </c>
      <c r="U53" s="73">
        <v>0</v>
      </c>
      <c r="V53" s="73" t="s">
        <v>228</v>
      </c>
      <c r="W53" s="73">
        <v>0</v>
      </c>
      <c r="X53" s="73">
        <v>0</v>
      </c>
      <c r="Y53" s="73">
        <v>0</v>
      </c>
      <c r="Z53" s="161">
        <v>0</v>
      </c>
      <c r="AA53" s="73">
        <v>0</v>
      </c>
      <c r="AB53" s="73" t="s">
        <v>13</v>
      </c>
      <c r="AC53" s="122">
        <v>1</v>
      </c>
      <c r="AD53" s="73" t="s">
        <v>84</v>
      </c>
      <c r="AE53" s="73" t="s">
        <v>84</v>
      </c>
      <c r="AF53" s="73" t="s">
        <v>84</v>
      </c>
      <c r="AG53" s="208" t="str" cm="1">
        <f t="array" ref="AG53">IF(E53&lt;&gt;"",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3" s="208" t="str" cm="1">
        <f t="array" ref="AH53">IF(E53&lt;&gt;"",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3" s="208" t="str" cm="1">
        <f t="array" ref="AI53">IF(E53&lt;&gt;"",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4" spans="2:46" x14ac:dyDescent="0.8">
      <c r="B54" s="160">
        <v>51</v>
      </c>
      <c r="C54" s="184"/>
      <c r="D54" s="184"/>
      <c r="E54" s="210"/>
      <c r="F54" s="73"/>
      <c r="G54" s="62"/>
      <c r="H54" s="63"/>
      <c r="I54" s="62"/>
      <c r="J54" s="62"/>
      <c r="K54" s="152"/>
      <c r="L54" s="73">
        <v>1</v>
      </c>
      <c r="M54" s="180">
        <v>0</v>
      </c>
      <c r="N54" s="180">
        <v>0</v>
      </c>
      <c r="O54" s="180">
        <v>0</v>
      </c>
      <c r="P54" s="73">
        <v>0</v>
      </c>
      <c r="Q54" s="73">
        <v>0</v>
      </c>
      <c r="R54" s="73">
        <v>0</v>
      </c>
      <c r="S54" s="73">
        <v>0</v>
      </c>
      <c r="T54" s="73">
        <v>0</v>
      </c>
      <c r="U54" s="73">
        <v>0</v>
      </c>
      <c r="V54" s="73" t="s">
        <v>228</v>
      </c>
      <c r="W54" s="73">
        <v>0</v>
      </c>
      <c r="X54" s="73">
        <v>0</v>
      </c>
      <c r="Y54" s="73">
        <v>0</v>
      </c>
      <c r="Z54" s="161">
        <v>0</v>
      </c>
      <c r="AA54" s="73">
        <v>0</v>
      </c>
      <c r="AB54" s="73" t="s">
        <v>13</v>
      </c>
      <c r="AC54" s="122">
        <v>1</v>
      </c>
      <c r="AD54" s="73" t="s">
        <v>84</v>
      </c>
      <c r="AE54" s="73" t="s">
        <v>84</v>
      </c>
      <c r="AF54" s="73" t="s">
        <v>84</v>
      </c>
      <c r="AG54" s="208" t="str" cm="1">
        <f t="array" ref="AG54">IF(E54&lt;&gt;"",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4" s="208" t="str" cm="1">
        <f t="array" ref="AH54">IF(E54&lt;&gt;"",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4" s="208" t="str" cm="1">
        <f t="array" ref="AI54">IF(E54&lt;&gt;"",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5" spans="2:46" x14ac:dyDescent="0.8">
      <c r="B55" s="160">
        <v>52</v>
      </c>
      <c r="C55" s="184"/>
      <c r="D55" s="184"/>
      <c r="E55" s="210"/>
      <c r="F55" s="73"/>
      <c r="G55" s="62"/>
      <c r="H55" s="63"/>
      <c r="I55" s="62"/>
      <c r="J55" s="62"/>
      <c r="K55" s="152"/>
      <c r="L55" s="73">
        <v>1</v>
      </c>
      <c r="M55" s="180">
        <v>0</v>
      </c>
      <c r="N55" s="180">
        <v>0</v>
      </c>
      <c r="O55" s="180">
        <v>0</v>
      </c>
      <c r="P55" s="73">
        <v>0</v>
      </c>
      <c r="Q55" s="73">
        <v>0</v>
      </c>
      <c r="R55" s="73">
        <v>0</v>
      </c>
      <c r="S55" s="73">
        <v>0</v>
      </c>
      <c r="T55" s="73">
        <v>0</v>
      </c>
      <c r="U55" s="73">
        <v>0</v>
      </c>
      <c r="V55" s="73" t="s">
        <v>228</v>
      </c>
      <c r="W55" s="73">
        <v>0</v>
      </c>
      <c r="X55" s="73">
        <v>0</v>
      </c>
      <c r="Y55" s="73">
        <v>0</v>
      </c>
      <c r="Z55" s="161">
        <v>0</v>
      </c>
      <c r="AA55" s="73">
        <v>0</v>
      </c>
      <c r="AB55" s="73" t="s">
        <v>13</v>
      </c>
      <c r="AC55" s="122">
        <v>1</v>
      </c>
      <c r="AD55" s="73" t="s">
        <v>84</v>
      </c>
      <c r="AE55" s="73" t="s">
        <v>84</v>
      </c>
      <c r="AF55" s="73" t="s">
        <v>84</v>
      </c>
      <c r="AG55" s="208" t="str" cm="1">
        <f t="array" ref="AG55">IF(E55&lt;&gt;"",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5" s="208" t="str" cm="1">
        <f t="array" ref="AH55">IF(E55&lt;&gt;"",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5" s="208" t="str" cm="1">
        <f t="array" ref="AI55">IF(E55&lt;&gt;"",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6" spans="2:46" x14ac:dyDescent="0.8">
      <c r="B56" s="160">
        <v>53</v>
      </c>
      <c r="C56" s="184"/>
      <c r="D56" s="184"/>
      <c r="E56" s="210"/>
      <c r="F56" s="73"/>
      <c r="G56" s="62"/>
      <c r="H56" s="62"/>
      <c r="I56" s="62"/>
      <c r="J56" s="62"/>
      <c r="K56" s="152"/>
      <c r="L56" s="73">
        <v>1</v>
      </c>
      <c r="M56" s="180">
        <v>0</v>
      </c>
      <c r="N56" s="180">
        <v>0</v>
      </c>
      <c r="O56" s="180">
        <v>0</v>
      </c>
      <c r="P56" s="73">
        <v>0</v>
      </c>
      <c r="Q56" s="73">
        <v>0</v>
      </c>
      <c r="R56" s="73">
        <v>0</v>
      </c>
      <c r="S56" s="73">
        <v>0</v>
      </c>
      <c r="T56" s="73">
        <v>0</v>
      </c>
      <c r="U56" s="73">
        <v>0</v>
      </c>
      <c r="V56" s="73" t="s">
        <v>228</v>
      </c>
      <c r="W56" s="73">
        <v>0</v>
      </c>
      <c r="X56" s="73">
        <v>0</v>
      </c>
      <c r="Y56" s="73">
        <v>0</v>
      </c>
      <c r="Z56" s="161">
        <v>0</v>
      </c>
      <c r="AA56" s="73">
        <v>0</v>
      </c>
      <c r="AB56" s="73" t="s">
        <v>13</v>
      </c>
      <c r="AC56" s="122">
        <v>1</v>
      </c>
      <c r="AD56" s="73" t="s">
        <v>84</v>
      </c>
      <c r="AE56" s="73" t="s">
        <v>84</v>
      </c>
      <c r="AF56" s="73" t="s">
        <v>84</v>
      </c>
      <c r="AG56" s="208" t="str" cm="1">
        <f t="array" ref="AG56">IF(E56&lt;&gt;"",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6" s="208" t="str" cm="1">
        <f t="array" ref="AH56">IF(E56&lt;&gt;"",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6" s="208" t="str" cm="1">
        <f t="array" ref="AI56">IF(E56&lt;&gt;"",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7" spans="2:46" x14ac:dyDescent="0.8">
      <c r="B57" s="160">
        <v>54</v>
      </c>
      <c r="C57" s="184"/>
      <c r="D57" s="184"/>
      <c r="E57" s="210"/>
      <c r="F57" s="73"/>
      <c r="G57" s="62"/>
      <c r="H57" s="62"/>
      <c r="I57" s="62"/>
      <c r="J57" s="62"/>
      <c r="K57" s="152"/>
      <c r="L57" s="73">
        <v>1</v>
      </c>
      <c r="M57" s="180">
        <v>0</v>
      </c>
      <c r="N57" s="180">
        <v>0</v>
      </c>
      <c r="O57" s="180">
        <v>0</v>
      </c>
      <c r="P57" s="73">
        <v>0</v>
      </c>
      <c r="Q57" s="73">
        <v>0</v>
      </c>
      <c r="R57" s="73">
        <v>0</v>
      </c>
      <c r="S57" s="73">
        <v>0</v>
      </c>
      <c r="T57" s="73">
        <v>0</v>
      </c>
      <c r="U57" s="73">
        <v>0</v>
      </c>
      <c r="V57" s="73" t="s">
        <v>228</v>
      </c>
      <c r="W57" s="73">
        <v>0</v>
      </c>
      <c r="X57" s="73">
        <v>0</v>
      </c>
      <c r="Y57" s="73">
        <v>0</v>
      </c>
      <c r="Z57" s="161">
        <v>0</v>
      </c>
      <c r="AA57" s="73">
        <v>0</v>
      </c>
      <c r="AB57" s="73" t="s">
        <v>13</v>
      </c>
      <c r="AC57" s="122">
        <v>1</v>
      </c>
      <c r="AD57" s="73" t="s">
        <v>84</v>
      </c>
      <c r="AE57" s="73" t="s">
        <v>84</v>
      </c>
      <c r="AF57" s="73" t="s">
        <v>84</v>
      </c>
      <c r="AG57" s="208" t="str" cm="1">
        <f t="array" ref="AG57">IF(E57&lt;&gt;"",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7" s="208" t="str" cm="1">
        <f t="array" ref="AH57">IF(E57&lt;&gt;"",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7" s="208" t="str" cm="1">
        <f t="array" ref="AI57">IF(E57&lt;&gt;"",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8" spans="2:46" x14ac:dyDescent="0.8">
      <c r="B58" s="160">
        <v>55</v>
      </c>
      <c r="C58" s="184"/>
      <c r="D58" s="184"/>
      <c r="E58" s="210"/>
      <c r="F58" s="73"/>
      <c r="G58" s="62"/>
      <c r="H58" s="62"/>
      <c r="I58" s="62"/>
      <c r="J58" s="62"/>
      <c r="K58" s="152"/>
      <c r="L58" s="73">
        <v>1</v>
      </c>
      <c r="M58" s="180">
        <v>0</v>
      </c>
      <c r="N58" s="180">
        <v>0</v>
      </c>
      <c r="O58" s="180">
        <v>0</v>
      </c>
      <c r="P58" s="73">
        <v>0</v>
      </c>
      <c r="Q58" s="73">
        <v>0</v>
      </c>
      <c r="R58" s="73">
        <v>0</v>
      </c>
      <c r="S58" s="73">
        <v>0</v>
      </c>
      <c r="T58" s="73">
        <v>0</v>
      </c>
      <c r="U58" s="73">
        <v>0</v>
      </c>
      <c r="V58" s="73" t="s">
        <v>228</v>
      </c>
      <c r="W58" s="73">
        <v>0</v>
      </c>
      <c r="X58" s="73">
        <v>0</v>
      </c>
      <c r="Y58" s="73">
        <v>0</v>
      </c>
      <c r="Z58" s="161">
        <v>0</v>
      </c>
      <c r="AA58" s="73">
        <v>0</v>
      </c>
      <c r="AB58" s="73" t="s">
        <v>13</v>
      </c>
      <c r="AC58" s="122">
        <v>1</v>
      </c>
      <c r="AD58" s="73" t="s">
        <v>84</v>
      </c>
      <c r="AE58" s="73" t="s">
        <v>84</v>
      </c>
      <c r="AF58" s="73" t="s">
        <v>84</v>
      </c>
      <c r="AG58" s="208" t="str" cm="1">
        <f t="array" ref="AG58">IF(E58&lt;&gt;"",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8" s="208" t="str" cm="1">
        <f t="array" ref="AH58">IF(E58&lt;&gt;"",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8" s="208" t="str" cm="1">
        <f t="array" ref="AI58">IF(E58&lt;&gt;"",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59" spans="2:46" x14ac:dyDescent="0.8">
      <c r="B59" s="160">
        <v>56</v>
      </c>
      <c r="C59" s="184"/>
      <c r="D59" s="184"/>
      <c r="E59" s="210"/>
      <c r="F59" s="73"/>
      <c r="G59" s="62"/>
      <c r="H59" s="63"/>
      <c r="I59" s="62"/>
      <c r="J59" s="62"/>
      <c r="K59" s="152"/>
      <c r="L59" s="73">
        <v>1</v>
      </c>
      <c r="M59" s="180">
        <v>0</v>
      </c>
      <c r="N59" s="180">
        <v>0</v>
      </c>
      <c r="O59" s="180">
        <v>0</v>
      </c>
      <c r="P59" s="73">
        <v>0</v>
      </c>
      <c r="Q59" s="73">
        <v>0</v>
      </c>
      <c r="R59" s="73">
        <v>0</v>
      </c>
      <c r="S59" s="73">
        <v>0</v>
      </c>
      <c r="T59" s="73">
        <v>0</v>
      </c>
      <c r="U59" s="73">
        <v>0</v>
      </c>
      <c r="V59" s="73" t="s">
        <v>228</v>
      </c>
      <c r="W59" s="73">
        <v>0</v>
      </c>
      <c r="X59" s="73">
        <v>0</v>
      </c>
      <c r="Y59" s="73">
        <v>0</v>
      </c>
      <c r="Z59" s="161">
        <v>0</v>
      </c>
      <c r="AA59" s="73">
        <v>0</v>
      </c>
      <c r="AB59" s="73" t="s">
        <v>13</v>
      </c>
      <c r="AC59" s="122">
        <v>1</v>
      </c>
      <c r="AD59" s="73" t="s">
        <v>84</v>
      </c>
      <c r="AE59" s="73" t="s">
        <v>84</v>
      </c>
      <c r="AF59" s="73" t="s">
        <v>84</v>
      </c>
      <c r="AG59" s="208" t="str" cm="1">
        <f t="array" ref="AG59">IF(E59&lt;&gt;"",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59" s="208" t="str" cm="1">
        <f t="array" ref="AH59">IF(E59&lt;&gt;"",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59" s="208" t="str" cm="1">
        <f t="array" ref="AI59">IF(E59&lt;&gt;"",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0" spans="2:46" x14ac:dyDescent="0.8">
      <c r="B60" s="160">
        <v>57</v>
      </c>
      <c r="C60" s="184"/>
      <c r="D60" s="184"/>
      <c r="E60" s="210"/>
      <c r="F60" s="73"/>
      <c r="G60" s="62"/>
      <c r="H60" s="63"/>
      <c r="I60" s="62"/>
      <c r="J60" s="62"/>
      <c r="K60" s="152"/>
      <c r="L60" s="73">
        <v>1</v>
      </c>
      <c r="M60" s="180">
        <v>0</v>
      </c>
      <c r="N60" s="180">
        <v>0</v>
      </c>
      <c r="O60" s="180">
        <v>0</v>
      </c>
      <c r="P60" s="73">
        <v>0</v>
      </c>
      <c r="Q60" s="73">
        <v>0</v>
      </c>
      <c r="R60" s="73">
        <v>0</v>
      </c>
      <c r="S60" s="73">
        <v>0</v>
      </c>
      <c r="T60" s="73">
        <v>0</v>
      </c>
      <c r="U60" s="73">
        <v>0</v>
      </c>
      <c r="V60" s="73" t="s">
        <v>228</v>
      </c>
      <c r="W60" s="73">
        <v>0</v>
      </c>
      <c r="X60" s="73">
        <v>0</v>
      </c>
      <c r="Y60" s="73">
        <v>0</v>
      </c>
      <c r="Z60" s="161">
        <v>0</v>
      </c>
      <c r="AA60" s="73">
        <v>0</v>
      </c>
      <c r="AB60" s="73" t="s">
        <v>13</v>
      </c>
      <c r="AC60" s="122">
        <v>1</v>
      </c>
      <c r="AD60" s="73" t="s">
        <v>84</v>
      </c>
      <c r="AE60" s="73" t="s">
        <v>84</v>
      </c>
      <c r="AF60" s="73" t="s">
        <v>84</v>
      </c>
      <c r="AG60" s="208" t="str" cm="1">
        <f t="array" ref="AG60">IF(E60&lt;&gt;"",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0" s="208" t="str" cm="1">
        <f t="array" ref="AH60">IF(E60&lt;&gt;"",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0" s="208" t="str" cm="1">
        <f t="array" ref="AI60">IF(E60&lt;&gt;"",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1" spans="2:46" x14ac:dyDescent="0.8">
      <c r="B61" s="160">
        <v>58</v>
      </c>
      <c r="C61" s="184"/>
      <c r="D61" s="184"/>
      <c r="E61" s="210"/>
      <c r="F61" s="73"/>
      <c r="G61" s="62"/>
      <c r="H61" s="63"/>
      <c r="I61" s="62"/>
      <c r="J61" s="62"/>
      <c r="K61" s="152"/>
      <c r="L61" s="73">
        <v>1</v>
      </c>
      <c r="M61" s="180">
        <v>0</v>
      </c>
      <c r="N61" s="180">
        <v>0</v>
      </c>
      <c r="O61" s="180">
        <v>0</v>
      </c>
      <c r="P61" s="73">
        <v>0</v>
      </c>
      <c r="Q61" s="73">
        <v>0</v>
      </c>
      <c r="R61" s="73">
        <v>0</v>
      </c>
      <c r="S61" s="73">
        <v>0</v>
      </c>
      <c r="T61" s="73">
        <v>0</v>
      </c>
      <c r="U61" s="73">
        <v>0</v>
      </c>
      <c r="V61" s="73" t="s">
        <v>228</v>
      </c>
      <c r="W61" s="73">
        <v>0</v>
      </c>
      <c r="X61" s="73">
        <v>0</v>
      </c>
      <c r="Y61" s="73">
        <v>0</v>
      </c>
      <c r="Z61" s="161">
        <v>0</v>
      </c>
      <c r="AA61" s="73">
        <v>0</v>
      </c>
      <c r="AB61" s="73" t="s">
        <v>13</v>
      </c>
      <c r="AC61" s="122">
        <v>1</v>
      </c>
      <c r="AD61" s="73" t="s">
        <v>84</v>
      </c>
      <c r="AE61" s="73" t="s">
        <v>84</v>
      </c>
      <c r="AF61" s="73" t="s">
        <v>84</v>
      </c>
      <c r="AG61" s="208" t="str" cm="1">
        <f t="array" ref="AG61">IF(E61&lt;&gt;"",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1" s="208" t="str" cm="1">
        <f t="array" ref="AH61">IF(E61&lt;&gt;"",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1" s="208" t="str" cm="1">
        <f t="array" ref="AI61">IF(E61&lt;&gt;"",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2" spans="2:46" x14ac:dyDescent="0.8">
      <c r="B62" s="160">
        <v>59</v>
      </c>
      <c r="C62" s="184"/>
      <c r="D62" s="184"/>
      <c r="E62" s="210"/>
      <c r="F62" s="73"/>
      <c r="G62" s="62"/>
      <c r="H62" s="63"/>
      <c r="I62" s="62"/>
      <c r="J62" s="62"/>
      <c r="K62" s="152"/>
      <c r="L62" s="73">
        <v>1</v>
      </c>
      <c r="M62" s="180">
        <v>0</v>
      </c>
      <c r="N62" s="180">
        <v>0</v>
      </c>
      <c r="O62" s="180">
        <v>0</v>
      </c>
      <c r="P62" s="73">
        <v>0</v>
      </c>
      <c r="Q62" s="73">
        <v>0</v>
      </c>
      <c r="R62" s="73">
        <v>0</v>
      </c>
      <c r="S62" s="73">
        <v>0</v>
      </c>
      <c r="T62" s="73">
        <v>0</v>
      </c>
      <c r="U62" s="73">
        <v>0</v>
      </c>
      <c r="V62" s="73" t="s">
        <v>228</v>
      </c>
      <c r="W62" s="73">
        <v>0</v>
      </c>
      <c r="X62" s="73">
        <v>0</v>
      </c>
      <c r="Y62" s="73">
        <v>0</v>
      </c>
      <c r="Z62" s="161">
        <v>0</v>
      </c>
      <c r="AA62" s="73">
        <v>0</v>
      </c>
      <c r="AB62" s="73" t="s">
        <v>13</v>
      </c>
      <c r="AC62" s="122">
        <v>1</v>
      </c>
      <c r="AD62" s="73" t="s">
        <v>84</v>
      </c>
      <c r="AE62" s="73" t="s">
        <v>84</v>
      </c>
      <c r="AF62" s="73" t="s">
        <v>84</v>
      </c>
      <c r="AG62" s="208" t="str" cm="1">
        <f t="array" ref="AG62">IF(E62&lt;&gt;"",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2" s="208" t="str" cm="1">
        <f t="array" ref="AH62">IF(E62&lt;&gt;"",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2" s="208" t="str" cm="1">
        <f t="array" ref="AI62">IF(E62&lt;&gt;"",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3" spans="2:46" x14ac:dyDescent="0.8">
      <c r="B63" s="160">
        <v>60</v>
      </c>
      <c r="C63" s="184"/>
      <c r="D63" s="184"/>
      <c r="E63" s="210"/>
      <c r="F63" s="73"/>
      <c r="G63" s="62"/>
      <c r="H63" s="62"/>
      <c r="I63" s="62"/>
      <c r="J63" s="62"/>
      <c r="K63" s="152"/>
      <c r="L63" s="73">
        <v>1</v>
      </c>
      <c r="M63" s="180">
        <v>0</v>
      </c>
      <c r="N63" s="180">
        <v>0</v>
      </c>
      <c r="O63" s="180">
        <v>0</v>
      </c>
      <c r="P63" s="73">
        <v>0</v>
      </c>
      <c r="Q63" s="73">
        <v>0</v>
      </c>
      <c r="R63" s="73">
        <v>0</v>
      </c>
      <c r="S63" s="73">
        <v>0</v>
      </c>
      <c r="T63" s="73">
        <v>0</v>
      </c>
      <c r="U63" s="73">
        <v>0</v>
      </c>
      <c r="V63" s="73" t="s">
        <v>228</v>
      </c>
      <c r="W63" s="73">
        <v>0</v>
      </c>
      <c r="X63" s="73">
        <v>0</v>
      </c>
      <c r="Y63" s="73">
        <v>0</v>
      </c>
      <c r="Z63" s="161">
        <v>0</v>
      </c>
      <c r="AA63" s="73">
        <v>0</v>
      </c>
      <c r="AB63" s="73" t="s">
        <v>13</v>
      </c>
      <c r="AC63" s="122">
        <v>1</v>
      </c>
      <c r="AD63" s="73" t="s">
        <v>84</v>
      </c>
      <c r="AE63" s="73" t="s">
        <v>84</v>
      </c>
      <c r="AF63" s="73" t="s">
        <v>84</v>
      </c>
      <c r="AG63" s="208" t="str" cm="1">
        <f t="array" ref="AG63">IF(E63&lt;&gt;"",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3" s="208" t="str" cm="1">
        <f t="array" ref="AH63">IF(E63&lt;&gt;"",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3" s="208" t="str" cm="1">
        <f t="array" ref="AI63">IF(E63&lt;&gt;"",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4" spans="2:46" x14ac:dyDescent="0.8">
      <c r="B64" s="160">
        <v>61</v>
      </c>
      <c r="C64" s="184"/>
      <c r="D64" s="184"/>
      <c r="E64" s="210"/>
      <c r="F64" s="73"/>
      <c r="G64" s="62"/>
      <c r="H64" s="62"/>
      <c r="I64" s="62"/>
      <c r="J64" s="62"/>
      <c r="K64" s="152"/>
      <c r="L64" s="73">
        <v>1</v>
      </c>
      <c r="M64" s="180">
        <v>0</v>
      </c>
      <c r="N64" s="180">
        <v>0</v>
      </c>
      <c r="O64" s="180">
        <v>0</v>
      </c>
      <c r="P64" s="73">
        <v>0</v>
      </c>
      <c r="Q64" s="73">
        <v>0</v>
      </c>
      <c r="R64" s="73">
        <v>0</v>
      </c>
      <c r="S64" s="73">
        <v>0</v>
      </c>
      <c r="T64" s="73">
        <v>0</v>
      </c>
      <c r="U64" s="73">
        <v>0</v>
      </c>
      <c r="V64" s="73" t="s">
        <v>228</v>
      </c>
      <c r="W64" s="73">
        <v>0</v>
      </c>
      <c r="X64" s="73">
        <v>0</v>
      </c>
      <c r="Y64" s="73">
        <v>0</v>
      </c>
      <c r="Z64" s="161">
        <v>0</v>
      </c>
      <c r="AA64" s="73">
        <v>0</v>
      </c>
      <c r="AB64" s="73" t="s">
        <v>13</v>
      </c>
      <c r="AC64" s="122">
        <v>1</v>
      </c>
      <c r="AD64" s="73" t="s">
        <v>84</v>
      </c>
      <c r="AE64" s="73" t="s">
        <v>84</v>
      </c>
      <c r="AF64" s="73" t="s">
        <v>84</v>
      </c>
      <c r="AG64" s="208" t="str" cm="1">
        <f t="array" ref="AG64">IF(E64&lt;&gt;"",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4" s="208" t="str" cm="1">
        <f t="array" ref="AH64">IF(E64&lt;&gt;"",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4" s="208" t="str" cm="1">
        <f t="array" ref="AI64">IF(E64&lt;&gt;"",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5" spans="2:35" x14ac:dyDescent="0.8">
      <c r="B65" s="160">
        <v>62</v>
      </c>
      <c r="C65" s="184"/>
      <c r="D65" s="184"/>
      <c r="E65" s="210"/>
      <c r="F65" s="73"/>
      <c r="G65" s="62"/>
      <c r="H65" s="62"/>
      <c r="I65" s="62"/>
      <c r="J65" s="62"/>
      <c r="K65" s="152"/>
      <c r="L65" s="73">
        <v>1</v>
      </c>
      <c r="M65" s="180">
        <v>0</v>
      </c>
      <c r="N65" s="180">
        <v>0</v>
      </c>
      <c r="O65" s="180">
        <v>0</v>
      </c>
      <c r="P65" s="73">
        <v>0</v>
      </c>
      <c r="Q65" s="73">
        <v>0</v>
      </c>
      <c r="R65" s="73">
        <v>0</v>
      </c>
      <c r="S65" s="73">
        <v>0</v>
      </c>
      <c r="T65" s="73">
        <v>0</v>
      </c>
      <c r="U65" s="73">
        <v>0</v>
      </c>
      <c r="V65" s="73" t="s">
        <v>228</v>
      </c>
      <c r="W65" s="73">
        <v>0</v>
      </c>
      <c r="X65" s="73">
        <v>0</v>
      </c>
      <c r="Y65" s="73">
        <v>0</v>
      </c>
      <c r="Z65" s="161">
        <v>0</v>
      </c>
      <c r="AA65" s="73">
        <v>0</v>
      </c>
      <c r="AB65" s="73" t="s">
        <v>13</v>
      </c>
      <c r="AC65" s="122">
        <v>1</v>
      </c>
      <c r="AD65" s="73" t="s">
        <v>84</v>
      </c>
      <c r="AE65" s="73" t="s">
        <v>84</v>
      </c>
      <c r="AF65" s="73" t="s">
        <v>84</v>
      </c>
      <c r="AG65" s="208" t="str" cm="1">
        <f t="array" ref="AG65">IF(E65&lt;&gt;"",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5" s="208" t="str" cm="1">
        <f t="array" ref="AH65">IF(E65&lt;&gt;"",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5" s="208" t="str" cm="1">
        <f t="array" ref="AI65">IF(E65&lt;&gt;"",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6" spans="2:35" x14ac:dyDescent="0.8">
      <c r="B66" s="160">
        <v>63</v>
      </c>
      <c r="C66" s="184"/>
      <c r="D66" s="184"/>
      <c r="E66" s="210"/>
      <c r="F66" s="73"/>
      <c r="G66" s="62"/>
      <c r="H66" s="62"/>
      <c r="I66" s="62"/>
      <c r="J66" s="62"/>
      <c r="K66" s="152"/>
      <c r="L66" s="73">
        <v>1</v>
      </c>
      <c r="M66" s="180">
        <v>0</v>
      </c>
      <c r="N66" s="180">
        <v>0</v>
      </c>
      <c r="O66" s="180">
        <v>0</v>
      </c>
      <c r="P66" s="73">
        <v>0</v>
      </c>
      <c r="Q66" s="73">
        <v>0</v>
      </c>
      <c r="R66" s="73">
        <v>0</v>
      </c>
      <c r="S66" s="73">
        <v>0</v>
      </c>
      <c r="T66" s="73">
        <v>0</v>
      </c>
      <c r="U66" s="73">
        <v>0</v>
      </c>
      <c r="V66" s="73" t="s">
        <v>228</v>
      </c>
      <c r="W66" s="73">
        <v>0</v>
      </c>
      <c r="X66" s="73">
        <v>0</v>
      </c>
      <c r="Y66" s="73">
        <v>0</v>
      </c>
      <c r="Z66" s="161">
        <v>0</v>
      </c>
      <c r="AA66" s="73">
        <v>0</v>
      </c>
      <c r="AB66" s="73" t="s">
        <v>13</v>
      </c>
      <c r="AC66" s="122">
        <v>1</v>
      </c>
      <c r="AD66" s="73" t="s">
        <v>84</v>
      </c>
      <c r="AE66" s="73" t="s">
        <v>84</v>
      </c>
      <c r="AF66" s="73" t="s">
        <v>84</v>
      </c>
      <c r="AG66" s="208" t="str" cm="1">
        <f t="array" ref="AG66">IF(E66&lt;&gt;"",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6" s="208" t="str" cm="1">
        <f t="array" ref="AH66">IF(E66&lt;&gt;"",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6" s="208" t="str" cm="1">
        <f t="array" ref="AI66">IF(E66&lt;&gt;"",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7" spans="2:35" x14ac:dyDescent="0.8">
      <c r="B67" s="160">
        <v>64</v>
      </c>
      <c r="C67" s="184"/>
      <c r="D67" s="184"/>
      <c r="E67" s="210"/>
      <c r="F67" s="73"/>
      <c r="G67" s="62"/>
      <c r="H67" s="63"/>
      <c r="I67" s="62"/>
      <c r="J67" s="62"/>
      <c r="K67" s="152"/>
      <c r="L67" s="73">
        <v>1</v>
      </c>
      <c r="M67" s="180">
        <v>0</v>
      </c>
      <c r="N67" s="180">
        <v>0</v>
      </c>
      <c r="O67" s="180">
        <v>0</v>
      </c>
      <c r="P67" s="73">
        <v>0</v>
      </c>
      <c r="Q67" s="73">
        <v>0</v>
      </c>
      <c r="R67" s="73">
        <v>0</v>
      </c>
      <c r="S67" s="73">
        <v>0</v>
      </c>
      <c r="T67" s="73">
        <v>0</v>
      </c>
      <c r="U67" s="73">
        <v>0</v>
      </c>
      <c r="V67" s="73" t="s">
        <v>228</v>
      </c>
      <c r="W67" s="73">
        <v>0</v>
      </c>
      <c r="X67" s="73">
        <v>0</v>
      </c>
      <c r="Y67" s="73">
        <v>0</v>
      </c>
      <c r="Z67" s="161">
        <v>0</v>
      </c>
      <c r="AA67" s="73">
        <v>0</v>
      </c>
      <c r="AB67" s="73" t="s">
        <v>13</v>
      </c>
      <c r="AC67" s="122">
        <v>1</v>
      </c>
      <c r="AD67" s="73" t="s">
        <v>84</v>
      </c>
      <c r="AE67" s="73" t="s">
        <v>84</v>
      </c>
      <c r="AF67" s="73" t="s">
        <v>84</v>
      </c>
      <c r="AG67" s="208" t="str" cm="1">
        <f t="array" ref="AG67">IF(E67&lt;&gt;"",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7" s="208" t="str" cm="1">
        <f t="array" ref="AH67">IF(E67&lt;&gt;"",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7" s="208" t="str" cm="1">
        <f t="array" ref="AI67">IF(E67&lt;&gt;"",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8" spans="2:35" x14ac:dyDescent="0.8">
      <c r="B68" s="160">
        <v>65</v>
      </c>
      <c r="C68" s="184"/>
      <c r="D68" s="184"/>
      <c r="E68" s="210"/>
      <c r="F68" s="73"/>
      <c r="G68" s="62"/>
      <c r="H68" s="62"/>
      <c r="I68" s="62"/>
      <c r="J68" s="62"/>
      <c r="K68" s="152"/>
      <c r="L68" s="73">
        <v>1</v>
      </c>
      <c r="M68" s="180">
        <v>0</v>
      </c>
      <c r="N68" s="180">
        <v>0</v>
      </c>
      <c r="O68" s="180">
        <v>0</v>
      </c>
      <c r="P68" s="73">
        <v>0</v>
      </c>
      <c r="Q68" s="73">
        <v>0</v>
      </c>
      <c r="R68" s="73">
        <v>0</v>
      </c>
      <c r="S68" s="73">
        <v>0</v>
      </c>
      <c r="T68" s="73">
        <v>0</v>
      </c>
      <c r="U68" s="73">
        <v>0</v>
      </c>
      <c r="V68" s="73" t="s">
        <v>228</v>
      </c>
      <c r="W68" s="73">
        <v>0</v>
      </c>
      <c r="X68" s="73">
        <v>0</v>
      </c>
      <c r="Y68" s="73">
        <v>0</v>
      </c>
      <c r="Z68" s="161">
        <v>0</v>
      </c>
      <c r="AA68" s="73">
        <v>0</v>
      </c>
      <c r="AB68" s="73" t="s">
        <v>13</v>
      </c>
      <c r="AC68" s="122">
        <v>1</v>
      </c>
      <c r="AD68" s="73" t="s">
        <v>84</v>
      </c>
      <c r="AE68" s="73" t="s">
        <v>84</v>
      </c>
      <c r="AF68" s="73" t="s">
        <v>84</v>
      </c>
      <c r="AG68" s="208" t="str" cm="1">
        <f t="array" ref="AG68">IF(E68&lt;&gt;"",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8" s="208" t="str" cm="1">
        <f t="array" ref="AH68">IF(E68&lt;&gt;"",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8" s="208" t="str" cm="1">
        <f t="array" ref="AI68">IF(E68&lt;&gt;"",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69" spans="2:35" x14ac:dyDescent="0.8">
      <c r="B69" s="160">
        <v>66</v>
      </c>
      <c r="C69" s="184"/>
      <c r="D69" s="184"/>
      <c r="E69" s="210"/>
      <c r="F69" s="73"/>
      <c r="G69" s="62"/>
      <c r="H69" s="62"/>
      <c r="I69" s="62"/>
      <c r="J69" s="62"/>
      <c r="K69" s="152"/>
      <c r="L69" s="73">
        <v>1</v>
      </c>
      <c r="M69" s="180">
        <v>0</v>
      </c>
      <c r="N69" s="180">
        <v>0</v>
      </c>
      <c r="O69" s="180">
        <v>0</v>
      </c>
      <c r="P69" s="73">
        <v>0</v>
      </c>
      <c r="Q69" s="73">
        <v>0</v>
      </c>
      <c r="R69" s="73">
        <v>0</v>
      </c>
      <c r="S69" s="73">
        <v>0</v>
      </c>
      <c r="T69" s="73">
        <v>0</v>
      </c>
      <c r="U69" s="73">
        <v>0</v>
      </c>
      <c r="V69" s="73" t="s">
        <v>228</v>
      </c>
      <c r="W69" s="73">
        <v>0</v>
      </c>
      <c r="X69" s="73">
        <v>0</v>
      </c>
      <c r="Y69" s="73">
        <v>0</v>
      </c>
      <c r="Z69" s="161">
        <v>0</v>
      </c>
      <c r="AA69" s="73">
        <v>0</v>
      </c>
      <c r="AB69" s="73" t="s">
        <v>13</v>
      </c>
      <c r="AC69" s="122">
        <v>1</v>
      </c>
      <c r="AD69" s="73" t="s">
        <v>84</v>
      </c>
      <c r="AE69" s="73" t="s">
        <v>84</v>
      </c>
      <c r="AF69" s="73" t="s">
        <v>84</v>
      </c>
      <c r="AG69" s="208" t="str" cm="1">
        <f t="array" ref="AG69">IF(E69&lt;&gt;"",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69" s="208" t="str" cm="1">
        <f t="array" ref="AH69">IF(E69&lt;&gt;"",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69" s="208" t="str" cm="1">
        <f t="array" ref="AI69">IF(E69&lt;&gt;"",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0" spans="2:35" x14ac:dyDescent="0.8">
      <c r="B70" s="160">
        <v>67</v>
      </c>
      <c r="C70" s="184"/>
      <c r="D70" s="184"/>
      <c r="E70" s="210"/>
      <c r="F70" s="73"/>
      <c r="G70" s="62"/>
      <c r="H70" s="62"/>
      <c r="I70" s="62"/>
      <c r="J70" s="62"/>
      <c r="K70" s="152"/>
      <c r="L70" s="73">
        <v>1</v>
      </c>
      <c r="M70" s="180">
        <v>0</v>
      </c>
      <c r="N70" s="180">
        <v>0</v>
      </c>
      <c r="O70" s="180">
        <v>0</v>
      </c>
      <c r="P70" s="73">
        <v>0</v>
      </c>
      <c r="Q70" s="73">
        <v>0</v>
      </c>
      <c r="R70" s="73">
        <v>0</v>
      </c>
      <c r="S70" s="73">
        <v>0</v>
      </c>
      <c r="T70" s="73">
        <v>0</v>
      </c>
      <c r="U70" s="73">
        <v>0</v>
      </c>
      <c r="V70" s="73" t="s">
        <v>228</v>
      </c>
      <c r="W70" s="73">
        <v>0</v>
      </c>
      <c r="X70" s="73">
        <v>0</v>
      </c>
      <c r="Y70" s="73">
        <v>0</v>
      </c>
      <c r="Z70" s="161">
        <v>0</v>
      </c>
      <c r="AA70" s="73">
        <v>0</v>
      </c>
      <c r="AB70" s="73" t="s">
        <v>13</v>
      </c>
      <c r="AC70" s="122">
        <v>1</v>
      </c>
      <c r="AD70" s="73" t="s">
        <v>84</v>
      </c>
      <c r="AE70" s="73" t="s">
        <v>84</v>
      </c>
      <c r="AF70" s="73" t="s">
        <v>84</v>
      </c>
      <c r="AG70" s="208" t="str" cm="1">
        <f t="array" ref="AG70">IF(E70&lt;&gt;"",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0" s="208" t="str" cm="1">
        <f t="array" ref="AH70">IF(E70&lt;&gt;"",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0" s="208" t="str" cm="1">
        <f t="array" ref="AI70">IF(E70&lt;&gt;"",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1" spans="2:35" x14ac:dyDescent="0.8">
      <c r="B71" s="160">
        <v>68</v>
      </c>
      <c r="C71" s="184"/>
      <c r="D71" s="184"/>
      <c r="E71" s="210"/>
      <c r="F71" s="73"/>
      <c r="G71" s="62"/>
      <c r="H71" s="63"/>
      <c r="I71" s="62"/>
      <c r="J71" s="62"/>
      <c r="K71" s="152"/>
      <c r="L71" s="73">
        <v>1</v>
      </c>
      <c r="M71" s="180">
        <v>0</v>
      </c>
      <c r="N71" s="180">
        <v>0</v>
      </c>
      <c r="O71" s="180">
        <v>0</v>
      </c>
      <c r="P71" s="73">
        <v>0</v>
      </c>
      <c r="Q71" s="73">
        <v>0</v>
      </c>
      <c r="R71" s="73">
        <v>0</v>
      </c>
      <c r="S71" s="73">
        <v>0</v>
      </c>
      <c r="T71" s="73">
        <v>0</v>
      </c>
      <c r="U71" s="73">
        <v>0</v>
      </c>
      <c r="V71" s="73" t="s">
        <v>228</v>
      </c>
      <c r="W71" s="73">
        <v>0</v>
      </c>
      <c r="X71" s="73">
        <v>0</v>
      </c>
      <c r="Y71" s="73">
        <v>0</v>
      </c>
      <c r="Z71" s="161">
        <v>0</v>
      </c>
      <c r="AA71" s="73">
        <v>0</v>
      </c>
      <c r="AB71" s="73" t="s">
        <v>13</v>
      </c>
      <c r="AC71" s="122">
        <v>1</v>
      </c>
      <c r="AD71" s="73" t="s">
        <v>84</v>
      </c>
      <c r="AE71" s="73" t="s">
        <v>84</v>
      </c>
      <c r="AF71" s="73" t="s">
        <v>84</v>
      </c>
      <c r="AG71" s="208" t="str" cm="1">
        <f t="array" ref="AG71">IF(E71&lt;&gt;"",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1" s="208" t="str" cm="1">
        <f t="array" ref="AH71">IF(E71&lt;&gt;"",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1" s="208" t="str" cm="1">
        <f t="array" ref="AI71">IF(E71&lt;&gt;"",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2" spans="2:35" x14ac:dyDescent="0.8">
      <c r="B72" s="160">
        <v>69</v>
      </c>
      <c r="C72" s="184"/>
      <c r="D72" s="184"/>
      <c r="E72" s="210"/>
      <c r="F72" s="73"/>
      <c r="G72" s="62"/>
      <c r="H72" s="63"/>
      <c r="I72" s="62"/>
      <c r="J72" s="62"/>
      <c r="K72" s="152"/>
      <c r="L72" s="73">
        <v>1</v>
      </c>
      <c r="M72" s="180">
        <v>0</v>
      </c>
      <c r="N72" s="180">
        <v>0</v>
      </c>
      <c r="O72" s="180">
        <v>0</v>
      </c>
      <c r="P72" s="73">
        <v>0</v>
      </c>
      <c r="Q72" s="73">
        <v>0</v>
      </c>
      <c r="R72" s="73">
        <v>0</v>
      </c>
      <c r="S72" s="73">
        <v>0</v>
      </c>
      <c r="T72" s="73">
        <v>0</v>
      </c>
      <c r="U72" s="73">
        <v>0</v>
      </c>
      <c r="V72" s="73" t="s">
        <v>228</v>
      </c>
      <c r="W72" s="73">
        <v>0</v>
      </c>
      <c r="X72" s="73">
        <v>0</v>
      </c>
      <c r="Y72" s="73">
        <v>0</v>
      </c>
      <c r="Z72" s="161">
        <v>0</v>
      </c>
      <c r="AA72" s="73">
        <v>0</v>
      </c>
      <c r="AB72" s="73" t="s">
        <v>13</v>
      </c>
      <c r="AC72" s="122">
        <v>1</v>
      </c>
      <c r="AD72" s="73" t="s">
        <v>84</v>
      </c>
      <c r="AE72" s="73" t="s">
        <v>84</v>
      </c>
      <c r="AF72" s="73" t="s">
        <v>84</v>
      </c>
      <c r="AG72" s="208" t="str" cm="1">
        <f t="array" ref="AG72">IF(E72&lt;&gt;"",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2" s="208" t="str" cm="1">
        <f t="array" ref="AH72">IF(E72&lt;&gt;"",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2" s="208" t="str" cm="1">
        <f t="array" ref="AI72">IF(E72&lt;&gt;"",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3" spans="2:35" x14ac:dyDescent="0.8">
      <c r="B73" s="160">
        <v>70</v>
      </c>
      <c r="C73" s="184"/>
      <c r="D73" s="184"/>
      <c r="E73" s="210"/>
      <c r="F73" s="73"/>
      <c r="G73" s="62"/>
      <c r="H73" s="63"/>
      <c r="I73" s="62"/>
      <c r="J73" s="62"/>
      <c r="K73" s="152"/>
      <c r="L73" s="73">
        <v>1</v>
      </c>
      <c r="M73" s="180">
        <v>0</v>
      </c>
      <c r="N73" s="180">
        <v>0</v>
      </c>
      <c r="O73" s="180">
        <v>0</v>
      </c>
      <c r="P73" s="73">
        <v>0</v>
      </c>
      <c r="Q73" s="73">
        <v>0</v>
      </c>
      <c r="R73" s="73">
        <v>0</v>
      </c>
      <c r="S73" s="73">
        <v>0</v>
      </c>
      <c r="T73" s="73">
        <v>0</v>
      </c>
      <c r="U73" s="73">
        <v>0</v>
      </c>
      <c r="V73" s="73" t="s">
        <v>228</v>
      </c>
      <c r="W73" s="73">
        <v>0</v>
      </c>
      <c r="X73" s="73">
        <v>0</v>
      </c>
      <c r="Y73" s="73">
        <v>0</v>
      </c>
      <c r="Z73" s="161">
        <v>0</v>
      </c>
      <c r="AA73" s="73">
        <v>0</v>
      </c>
      <c r="AB73" s="73" t="s">
        <v>13</v>
      </c>
      <c r="AC73" s="122">
        <v>1</v>
      </c>
      <c r="AD73" s="73" t="s">
        <v>84</v>
      </c>
      <c r="AE73" s="73" t="s">
        <v>84</v>
      </c>
      <c r="AF73" s="73" t="s">
        <v>84</v>
      </c>
      <c r="AG73" s="208" t="str" cm="1">
        <f t="array" ref="AG73">IF(E73&lt;&gt;"",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3" s="208" t="str" cm="1">
        <f t="array" ref="AH73">IF(E73&lt;&gt;"",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3" s="208" t="str" cm="1">
        <f t="array" ref="AI73">IF(E73&lt;&gt;"",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4" spans="2:35" x14ac:dyDescent="0.8">
      <c r="B74" s="160">
        <v>71</v>
      </c>
      <c r="C74" s="184"/>
      <c r="D74" s="184"/>
      <c r="E74" s="210"/>
      <c r="F74" s="73"/>
      <c r="G74" s="62"/>
      <c r="H74" s="63"/>
      <c r="I74" s="62"/>
      <c r="J74" s="62"/>
      <c r="K74" s="152"/>
      <c r="L74" s="73">
        <v>1</v>
      </c>
      <c r="M74" s="180">
        <v>0</v>
      </c>
      <c r="N74" s="180">
        <v>0</v>
      </c>
      <c r="O74" s="180">
        <v>0</v>
      </c>
      <c r="P74" s="73">
        <v>0</v>
      </c>
      <c r="Q74" s="73">
        <v>0</v>
      </c>
      <c r="R74" s="73">
        <v>0</v>
      </c>
      <c r="S74" s="73">
        <v>0</v>
      </c>
      <c r="T74" s="73">
        <v>0</v>
      </c>
      <c r="U74" s="73">
        <v>0</v>
      </c>
      <c r="V74" s="73" t="s">
        <v>228</v>
      </c>
      <c r="W74" s="73">
        <v>0</v>
      </c>
      <c r="X74" s="73">
        <v>0</v>
      </c>
      <c r="Y74" s="73">
        <v>0</v>
      </c>
      <c r="Z74" s="161">
        <v>0</v>
      </c>
      <c r="AA74" s="73">
        <v>0</v>
      </c>
      <c r="AB74" s="73" t="s">
        <v>13</v>
      </c>
      <c r="AC74" s="122">
        <v>1</v>
      </c>
      <c r="AD74" s="73" t="s">
        <v>84</v>
      </c>
      <c r="AE74" s="73" t="s">
        <v>84</v>
      </c>
      <c r="AF74" s="73" t="s">
        <v>84</v>
      </c>
      <c r="AG74" s="208" t="str" cm="1">
        <f t="array" ref="AG74">IF(E74&lt;&gt;"",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4" s="208" t="str" cm="1">
        <f t="array" ref="AH74">IF(E74&lt;&gt;"",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4" s="208" t="str" cm="1">
        <f t="array" ref="AI74">IF(E74&lt;&gt;"",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5" spans="2:35" x14ac:dyDescent="0.8">
      <c r="B75" s="160">
        <v>72</v>
      </c>
      <c r="C75" s="184"/>
      <c r="D75" s="184"/>
      <c r="E75" s="210"/>
      <c r="F75" s="73"/>
      <c r="G75" s="62"/>
      <c r="H75" s="63"/>
      <c r="I75" s="62"/>
      <c r="J75" s="62"/>
      <c r="K75" s="152"/>
      <c r="L75" s="73">
        <v>1</v>
      </c>
      <c r="M75" s="180">
        <v>0</v>
      </c>
      <c r="N75" s="180">
        <v>0</v>
      </c>
      <c r="O75" s="180">
        <v>0</v>
      </c>
      <c r="P75" s="73">
        <v>0</v>
      </c>
      <c r="Q75" s="73">
        <v>0</v>
      </c>
      <c r="R75" s="73">
        <v>0</v>
      </c>
      <c r="S75" s="73">
        <v>0</v>
      </c>
      <c r="T75" s="73">
        <v>0</v>
      </c>
      <c r="U75" s="73">
        <v>0</v>
      </c>
      <c r="V75" s="73" t="s">
        <v>228</v>
      </c>
      <c r="W75" s="73">
        <v>0</v>
      </c>
      <c r="X75" s="73">
        <v>0</v>
      </c>
      <c r="Y75" s="73">
        <v>0</v>
      </c>
      <c r="Z75" s="161">
        <v>0</v>
      </c>
      <c r="AA75" s="73">
        <v>0</v>
      </c>
      <c r="AB75" s="73" t="s">
        <v>13</v>
      </c>
      <c r="AC75" s="122">
        <v>1</v>
      </c>
      <c r="AD75" s="73" t="s">
        <v>84</v>
      </c>
      <c r="AE75" s="73" t="s">
        <v>84</v>
      </c>
      <c r="AF75" s="73" t="s">
        <v>84</v>
      </c>
      <c r="AG75" s="208" t="str" cm="1">
        <f t="array" ref="AG75">IF(E75&lt;&gt;"",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5" s="208" t="str" cm="1">
        <f t="array" ref="AH75">IF(E75&lt;&gt;"",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5" s="208" t="str" cm="1">
        <f t="array" ref="AI75">IF(E75&lt;&gt;"",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6" spans="2:35" x14ac:dyDescent="0.8">
      <c r="B76" s="160">
        <v>73</v>
      </c>
      <c r="C76" s="184"/>
      <c r="D76" s="184"/>
      <c r="E76" s="210"/>
      <c r="F76" s="73"/>
      <c r="G76" s="62"/>
      <c r="H76" s="63"/>
      <c r="I76" s="62"/>
      <c r="J76" s="62"/>
      <c r="K76" s="152"/>
      <c r="L76" s="73">
        <v>1</v>
      </c>
      <c r="M76" s="180">
        <v>0</v>
      </c>
      <c r="N76" s="180">
        <v>0</v>
      </c>
      <c r="O76" s="180">
        <v>0</v>
      </c>
      <c r="P76" s="73">
        <v>0</v>
      </c>
      <c r="Q76" s="73">
        <v>0</v>
      </c>
      <c r="R76" s="73">
        <v>0</v>
      </c>
      <c r="S76" s="73">
        <v>0</v>
      </c>
      <c r="T76" s="73">
        <v>0</v>
      </c>
      <c r="U76" s="73">
        <v>0</v>
      </c>
      <c r="V76" s="73" t="s">
        <v>228</v>
      </c>
      <c r="W76" s="73">
        <v>0</v>
      </c>
      <c r="X76" s="73">
        <v>0</v>
      </c>
      <c r="Y76" s="73">
        <v>0</v>
      </c>
      <c r="Z76" s="161">
        <v>0</v>
      </c>
      <c r="AA76" s="73">
        <v>0</v>
      </c>
      <c r="AB76" s="73" t="s">
        <v>13</v>
      </c>
      <c r="AC76" s="122">
        <v>1</v>
      </c>
      <c r="AD76" s="73" t="s">
        <v>84</v>
      </c>
      <c r="AE76" s="73" t="s">
        <v>84</v>
      </c>
      <c r="AF76" s="73" t="s">
        <v>84</v>
      </c>
      <c r="AG76" s="208" t="str" cm="1">
        <f t="array" ref="AG76">IF(E76&lt;&gt;"",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6" s="208" t="str" cm="1">
        <f t="array" ref="AH76">IF(E76&lt;&gt;"",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6" s="208" t="str" cm="1">
        <f t="array" ref="AI76">IF(E76&lt;&gt;"",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7" spans="2:35" x14ac:dyDescent="0.8">
      <c r="B77" s="160">
        <v>74</v>
      </c>
      <c r="C77" s="184"/>
      <c r="D77" s="184"/>
      <c r="E77" s="210"/>
      <c r="F77" s="73"/>
      <c r="G77" s="62"/>
      <c r="H77" s="63"/>
      <c r="I77" s="62"/>
      <c r="J77" s="62"/>
      <c r="K77" s="152"/>
      <c r="L77" s="73">
        <v>1</v>
      </c>
      <c r="M77" s="180">
        <v>0</v>
      </c>
      <c r="N77" s="180">
        <v>0</v>
      </c>
      <c r="O77" s="180">
        <v>0</v>
      </c>
      <c r="P77" s="73">
        <v>0</v>
      </c>
      <c r="Q77" s="73">
        <v>0</v>
      </c>
      <c r="R77" s="73">
        <v>0</v>
      </c>
      <c r="S77" s="73">
        <v>0</v>
      </c>
      <c r="T77" s="73">
        <v>0</v>
      </c>
      <c r="U77" s="73">
        <v>0</v>
      </c>
      <c r="V77" s="73" t="s">
        <v>228</v>
      </c>
      <c r="W77" s="73">
        <v>0</v>
      </c>
      <c r="X77" s="73">
        <v>0</v>
      </c>
      <c r="Y77" s="73">
        <v>0</v>
      </c>
      <c r="Z77" s="161">
        <v>0</v>
      </c>
      <c r="AA77" s="73">
        <v>0</v>
      </c>
      <c r="AB77" s="73" t="s">
        <v>13</v>
      </c>
      <c r="AC77" s="122">
        <v>1</v>
      </c>
      <c r="AD77" s="73" t="s">
        <v>84</v>
      </c>
      <c r="AE77" s="73" t="s">
        <v>84</v>
      </c>
      <c r="AF77" s="73" t="s">
        <v>84</v>
      </c>
      <c r="AG77" s="208" t="str" cm="1">
        <f t="array" ref="AG77">IF(E77&lt;&gt;"",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7" s="208" t="str" cm="1">
        <f t="array" ref="AH77">IF(E77&lt;&gt;"",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7" s="208" t="str" cm="1">
        <f t="array" ref="AI77">IF(E77&lt;&gt;"",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8" spans="2:35" x14ac:dyDescent="0.8">
      <c r="B78" s="160">
        <v>75</v>
      </c>
      <c r="C78" s="184"/>
      <c r="D78" s="184"/>
      <c r="E78" s="210"/>
      <c r="F78" s="73"/>
      <c r="G78" s="62"/>
      <c r="H78" s="63"/>
      <c r="I78" s="62"/>
      <c r="J78" s="62"/>
      <c r="K78" s="152"/>
      <c r="L78" s="73">
        <v>1</v>
      </c>
      <c r="M78" s="180">
        <v>0</v>
      </c>
      <c r="N78" s="180">
        <v>0</v>
      </c>
      <c r="O78" s="180">
        <v>0</v>
      </c>
      <c r="P78" s="73">
        <v>0</v>
      </c>
      <c r="Q78" s="73">
        <v>0</v>
      </c>
      <c r="R78" s="73">
        <v>0</v>
      </c>
      <c r="S78" s="73">
        <v>0</v>
      </c>
      <c r="T78" s="73">
        <v>0</v>
      </c>
      <c r="U78" s="73">
        <v>0</v>
      </c>
      <c r="V78" s="73" t="s">
        <v>228</v>
      </c>
      <c r="W78" s="73">
        <v>0</v>
      </c>
      <c r="X78" s="73">
        <v>0</v>
      </c>
      <c r="Y78" s="73">
        <v>0</v>
      </c>
      <c r="Z78" s="161">
        <v>0</v>
      </c>
      <c r="AA78" s="73">
        <v>0</v>
      </c>
      <c r="AB78" s="73" t="s">
        <v>13</v>
      </c>
      <c r="AC78" s="122">
        <v>1</v>
      </c>
      <c r="AD78" s="73" t="s">
        <v>84</v>
      </c>
      <c r="AE78" s="73" t="s">
        <v>84</v>
      </c>
      <c r="AF78" s="73" t="s">
        <v>84</v>
      </c>
      <c r="AG78" s="208" t="str" cm="1">
        <f t="array" ref="AG78">IF(E78&lt;&gt;"",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8" s="208" t="str" cm="1">
        <f t="array" ref="AH78">IF(E78&lt;&gt;"",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8" s="208" t="str" cm="1">
        <f t="array" ref="AI78">IF(E78&lt;&gt;"",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79" spans="2:35" x14ac:dyDescent="0.8">
      <c r="B79" s="160">
        <v>76</v>
      </c>
      <c r="C79" s="184"/>
      <c r="D79" s="184"/>
      <c r="E79" s="210"/>
      <c r="F79" s="73"/>
      <c r="G79" s="62"/>
      <c r="H79" s="63"/>
      <c r="I79" s="62"/>
      <c r="J79" s="62"/>
      <c r="K79" s="152"/>
      <c r="L79" s="73">
        <v>1</v>
      </c>
      <c r="M79" s="180">
        <v>0</v>
      </c>
      <c r="N79" s="180">
        <v>0</v>
      </c>
      <c r="O79" s="180">
        <v>0</v>
      </c>
      <c r="P79" s="73">
        <v>0</v>
      </c>
      <c r="Q79" s="73">
        <v>0</v>
      </c>
      <c r="R79" s="73">
        <v>0</v>
      </c>
      <c r="S79" s="73">
        <v>0</v>
      </c>
      <c r="T79" s="73">
        <v>0</v>
      </c>
      <c r="U79" s="73">
        <v>0</v>
      </c>
      <c r="V79" s="73" t="s">
        <v>228</v>
      </c>
      <c r="W79" s="73">
        <v>0</v>
      </c>
      <c r="X79" s="73">
        <v>0</v>
      </c>
      <c r="Y79" s="73">
        <v>0</v>
      </c>
      <c r="Z79" s="161">
        <v>0</v>
      </c>
      <c r="AA79" s="73">
        <v>0</v>
      </c>
      <c r="AB79" s="73" t="s">
        <v>13</v>
      </c>
      <c r="AC79" s="122">
        <v>1</v>
      </c>
      <c r="AD79" s="73" t="s">
        <v>84</v>
      </c>
      <c r="AE79" s="73" t="s">
        <v>84</v>
      </c>
      <c r="AF79" s="73" t="s">
        <v>84</v>
      </c>
      <c r="AG79" s="208" t="str" cm="1">
        <f t="array" ref="AG79">IF(E79&lt;&gt;"",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79" s="208" t="str" cm="1">
        <f t="array" ref="AH79">IF(E79&lt;&gt;"",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79" s="208" t="str" cm="1">
        <f t="array" ref="AI79">IF(E79&lt;&gt;"",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0" spans="2:35" x14ac:dyDescent="0.8">
      <c r="B80" s="160">
        <v>77</v>
      </c>
      <c r="C80" s="184"/>
      <c r="D80" s="184"/>
      <c r="E80" s="210"/>
      <c r="F80" s="73"/>
      <c r="G80" s="62"/>
      <c r="H80" s="63"/>
      <c r="I80" s="62"/>
      <c r="J80" s="62"/>
      <c r="K80" s="152"/>
      <c r="L80" s="73">
        <v>1</v>
      </c>
      <c r="M80" s="180">
        <v>0</v>
      </c>
      <c r="N80" s="180">
        <v>0</v>
      </c>
      <c r="O80" s="180">
        <v>0</v>
      </c>
      <c r="P80" s="73">
        <v>0</v>
      </c>
      <c r="Q80" s="73">
        <v>0</v>
      </c>
      <c r="R80" s="73">
        <v>0</v>
      </c>
      <c r="S80" s="73">
        <v>0</v>
      </c>
      <c r="T80" s="73">
        <v>0</v>
      </c>
      <c r="U80" s="73">
        <v>0</v>
      </c>
      <c r="V80" s="73" t="s">
        <v>228</v>
      </c>
      <c r="W80" s="73">
        <v>0</v>
      </c>
      <c r="X80" s="73">
        <v>0</v>
      </c>
      <c r="Y80" s="73">
        <v>0</v>
      </c>
      <c r="Z80" s="161">
        <v>0</v>
      </c>
      <c r="AA80" s="73">
        <v>0</v>
      </c>
      <c r="AB80" s="73" t="s">
        <v>13</v>
      </c>
      <c r="AC80" s="122">
        <v>1</v>
      </c>
      <c r="AD80" s="73" t="s">
        <v>84</v>
      </c>
      <c r="AE80" s="73" t="s">
        <v>84</v>
      </c>
      <c r="AF80" s="73" t="s">
        <v>84</v>
      </c>
      <c r="AG80" s="208" t="str" cm="1">
        <f t="array" ref="AG80">IF(E80&lt;&gt;"",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0" s="208" t="str" cm="1">
        <f t="array" ref="AH80">IF(E80&lt;&gt;"",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0" s="208" t="str" cm="1">
        <f t="array" ref="AI80">IF(E80&lt;&gt;"",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1" spans="2:35" x14ac:dyDescent="0.8">
      <c r="B81" s="160">
        <v>78</v>
      </c>
      <c r="C81" s="184"/>
      <c r="D81" s="184"/>
      <c r="E81" s="210"/>
      <c r="F81" s="73"/>
      <c r="G81" s="62"/>
      <c r="H81" s="63"/>
      <c r="I81" s="62"/>
      <c r="J81" s="62"/>
      <c r="K81" s="152"/>
      <c r="L81" s="73">
        <v>1</v>
      </c>
      <c r="M81" s="180">
        <v>0</v>
      </c>
      <c r="N81" s="180">
        <v>0</v>
      </c>
      <c r="O81" s="180">
        <v>0</v>
      </c>
      <c r="P81" s="73">
        <v>0</v>
      </c>
      <c r="Q81" s="73">
        <v>0</v>
      </c>
      <c r="R81" s="73">
        <v>0</v>
      </c>
      <c r="S81" s="73">
        <v>0</v>
      </c>
      <c r="T81" s="73">
        <v>0</v>
      </c>
      <c r="U81" s="73">
        <v>0</v>
      </c>
      <c r="V81" s="73" t="s">
        <v>228</v>
      </c>
      <c r="W81" s="73">
        <v>0</v>
      </c>
      <c r="X81" s="73">
        <v>0</v>
      </c>
      <c r="Y81" s="73">
        <v>0</v>
      </c>
      <c r="Z81" s="161">
        <v>0</v>
      </c>
      <c r="AA81" s="73">
        <v>0</v>
      </c>
      <c r="AB81" s="73" t="s">
        <v>13</v>
      </c>
      <c r="AC81" s="122">
        <v>1</v>
      </c>
      <c r="AD81" s="73" t="s">
        <v>84</v>
      </c>
      <c r="AE81" s="73" t="s">
        <v>84</v>
      </c>
      <c r="AF81" s="73" t="s">
        <v>84</v>
      </c>
      <c r="AG81" s="208" t="str" cm="1">
        <f t="array" ref="AG81">IF(E81&lt;&gt;"",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1" s="208" t="str" cm="1">
        <f t="array" ref="AH81">IF(E81&lt;&gt;"",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1" s="208" t="str" cm="1">
        <f t="array" ref="AI81">IF(E81&lt;&gt;"",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2" spans="2:35" x14ac:dyDescent="0.8">
      <c r="B82" s="160">
        <v>79</v>
      </c>
      <c r="C82" s="184"/>
      <c r="D82" s="184"/>
      <c r="E82" s="210"/>
      <c r="F82" s="73"/>
      <c r="G82" s="62"/>
      <c r="H82" s="63"/>
      <c r="I82" s="62"/>
      <c r="J82" s="62"/>
      <c r="K82" s="152"/>
      <c r="L82" s="73">
        <v>1</v>
      </c>
      <c r="M82" s="180">
        <v>0</v>
      </c>
      <c r="N82" s="180">
        <v>0</v>
      </c>
      <c r="O82" s="180">
        <v>0</v>
      </c>
      <c r="P82" s="73">
        <v>0</v>
      </c>
      <c r="Q82" s="73">
        <v>0</v>
      </c>
      <c r="R82" s="73">
        <v>0</v>
      </c>
      <c r="S82" s="73">
        <v>0</v>
      </c>
      <c r="T82" s="73">
        <v>0</v>
      </c>
      <c r="U82" s="73">
        <v>0</v>
      </c>
      <c r="V82" s="73" t="s">
        <v>228</v>
      </c>
      <c r="W82" s="73">
        <v>0</v>
      </c>
      <c r="X82" s="73">
        <v>0</v>
      </c>
      <c r="Y82" s="73">
        <v>0</v>
      </c>
      <c r="Z82" s="161">
        <v>0</v>
      </c>
      <c r="AA82" s="73">
        <v>0</v>
      </c>
      <c r="AB82" s="73" t="s">
        <v>13</v>
      </c>
      <c r="AC82" s="122">
        <v>1</v>
      </c>
      <c r="AD82" s="73" t="s">
        <v>84</v>
      </c>
      <c r="AE82" s="73" t="s">
        <v>84</v>
      </c>
      <c r="AF82" s="73" t="s">
        <v>84</v>
      </c>
      <c r="AG82" s="208" t="str" cm="1">
        <f t="array" ref="AG82">IF(E82&lt;&gt;"",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2" s="208" t="str" cm="1">
        <f t="array" ref="AH82">IF(E82&lt;&gt;"",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2" s="208" t="str" cm="1">
        <f t="array" ref="AI82">IF(E82&lt;&gt;"",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3" spans="2:35" x14ac:dyDescent="0.8">
      <c r="B83" s="160">
        <v>80</v>
      </c>
      <c r="C83" s="184"/>
      <c r="D83" s="184"/>
      <c r="E83" s="210"/>
      <c r="F83" s="73"/>
      <c r="G83" s="62"/>
      <c r="H83" s="63"/>
      <c r="I83" s="62"/>
      <c r="J83" s="62"/>
      <c r="K83" s="152"/>
      <c r="L83" s="73">
        <v>1</v>
      </c>
      <c r="M83" s="180">
        <v>0</v>
      </c>
      <c r="N83" s="180">
        <v>0</v>
      </c>
      <c r="O83" s="180">
        <v>0</v>
      </c>
      <c r="P83" s="73">
        <v>0</v>
      </c>
      <c r="Q83" s="73">
        <v>0</v>
      </c>
      <c r="R83" s="73">
        <v>0</v>
      </c>
      <c r="S83" s="73">
        <v>0</v>
      </c>
      <c r="T83" s="73">
        <v>0</v>
      </c>
      <c r="U83" s="73">
        <v>0</v>
      </c>
      <c r="V83" s="73" t="s">
        <v>228</v>
      </c>
      <c r="W83" s="73">
        <v>0</v>
      </c>
      <c r="X83" s="73">
        <v>0</v>
      </c>
      <c r="Y83" s="73">
        <v>0</v>
      </c>
      <c r="Z83" s="161">
        <v>0</v>
      </c>
      <c r="AA83" s="73">
        <v>0</v>
      </c>
      <c r="AB83" s="73" t="s">
        <v>13</v>
      </c>
      <c r="AC83" s="122">
        <v>1</v>
      </c>
      <c r="AD83" s="73" t="s">
        <v>84</v>
      </c>
      <c r="AE83" s="73" t="s">
        <v>84</v>
      </c>
      <c r="AF83" s="73" t="s">
        <v>84</v>
      </c>
      <c r="AG83" s="208" t="str" cm="1">
        <f t="array" ref="AG83">IF(E83&lt;&gt;"",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3" s="208" t="str" cm="1">
        <f t="array" ref="AH83">IF(E83&lt;&gt;"",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3" s="208" t="str" cm="1">
        <f t="array" ref="AI83">IF(E83&lt;&gt;"",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4" spans="2:35" x14ac:dyDescent="0.8">
      <c r="B84" s="160">
        <v>81</v>
      </c>
      <c r="C84" s="184"/>
      <c r="D84" s="184"/>
      <c r="E84" s="210"/>
      <c r="F84" s="73"/>
      <c r="G84" s="62"/>
      <c r="H84" s="63"/>
      <c r="I84" s="62"/>
      <c r="J84" s="62"/>
      <c r="K84" s="152"/>
      <c r="L84" s="73">
        <v>1</v>
      </c>
      <c r="M84" s="180">
        <v>0</v>
      </c>
      <c r="N84" s="180">
        <v>0</v>
      </c>
      <c r="O84" s="180">
        <v>0</v>
      </c>
      <c r="P84" s="73">
        <v>0</v>
      </c>
      <c r="Q84" s="73">
        <v>0</v>
      </c>
      <c r="R84" s="73">
        <v>0</v>
      </c>
      <c r="S84" s="73">
        <v>0</v>
      </c>
      <c r="T84" s="73">
        <v>0</v>
      </c>
      <c r="U84" s="73">
        <v>0</v>
      </c>
      <c r="V84" s="73" t="s">
        <v>228</v>
      </c>
      <c r="W84" s="73">
        <v>0</v>
      </c>
      <c r="X84" s="73">
        <v>0</v>
      </c>
      <c r="Y84" s="73">
        <v>0</v>
      </c>
      <c r="Z84" s="161">
        <v>0</v>
      </c>
      <c r="AA84" s="73">
        <v>0</v>
      </c>
      <c r="AB84" s="73" t="s">
        <v>13</v>
      </c>
      <c r="AC84" s="122">
        <v>1</v>
      </c>
      <c r="AD84" s="73" t="s">
        <v>84</v>
      </c>
      <c r="AE84" s="73" t="s">
        <v>84</v>
      </c>
      <c r="AF84" s="73" t="s">
        <v>84</v>
      </c>
      <c r="AG84" s="208" t="str" cm="1">
        <f t="array" ref="AG84">IF(E84&lt;&gt;"",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4" s="208" t="str" cm="1">
        <f t="array" ref="AH84">IF(E84&lt;&gt;"",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4" s="208" t="str" cm="1">
        <f t="array" ref="AI84">IF(E84&lt;&gt;"",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5" spans="2:35" x14ac:dyDescent="0.8">
      <c r="B85" s="160">
        <v>82</v>
      </c>
      <c r="C85" s="184"/>
      <c r="D85" s="184"/>
      <c r="E85" s="210"/>
      <c r="F85" s="73"/>
      <c r="G85" s="62"/>
      <c r="H85" s="63"/>
      <c r="I85" s="62"/>
      <c r="J85" s="62"/>
      <c r="K85" s="152"/>
      <c r="L85" s="73">
        <v>1</v>
      </c>
      <c r="M85" s="180">
        <v>0</v>
      </c>
      <c r="N85" s="180">
        <v>0</v>
      </c>
      <c r="O85" s="180">
        <v>0</v>
      </c>
      <c r="P85" s="73">
        <v>0</v>
      </c>
      <c r="Q85" s="73">
        <v>0</v>
      </c>
      <c r="R85" s="73">
        <v>0</v>
      </c>
      <c r="S85" s="73">
        <v>0</v>
      </c>
      <c r="T85" s="73">
        <v>0</v>
      </c>
      <c r="U85" s="73">
        <v>0</v>
      </c>
      <c r="V85" s="73" t="s">
        <v>228</v>
      </c>
      <c r="W85" s="73">
        <v>0</v>
      </c>
      <c r="X85" s="73">
        <v>0</v>
      </c>
      <c r="Y85" s="73">
        <v>0</v>
      </c>
      <c r="Z85" s="161">
        <v>0</v>
      </c>
      <c r="AA85" s="73">
        <v>0</v>
      </c>
      <c r="AB85" s="73" t="s">
        <v>13</v>
      </c>
      <c r="AC85" s="122">
        <v>1</v>
      </c>
      <c r="AD85" s="73" t="s">
        <v>84</v>
      </c>
      <c r="AE85" s="73" t="s">
        <v>84</v>
      </c>
      <c r="AF85" s="73" t="s">
        <v>84</v>
      </c>
      <c r="AG85" s="208" t="str" cm="1">
        <f t="array" ref="AG85">IF(E85&lt;&gt;"",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5" s="208" t="str" cm="1">
        <f t="array" ref="AH85">IF(E85&lt;&gt;"",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5" s="208" t="str" cm="1">
        <f t="array" ref="AI85">IF(E85&lt;&gt;"",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6" spans="2:35" x14ac:dyDescent="0.8">
      <c r="B86" s="160">
        <v>83</v>
      </c>
      <c r="C86" s="184"/>
      <c r="D86" s="184"/>
      <c r="E86" s="210"/>
      <c r="F86" s="73"/>
      <c r="G86" s="62"/>
      <c r="H86" s="63"/>
      <c r="I86" s="62"/>
      <c r="J86" s="62"/>
      <c r="K86" s="152"/>
      <c r="L86" s="73">
        <v>1</v>
      </c>
      <c r="M86" s="180">
        <v>0</v>
      </c>
      <c r="N86" s="180">
        <v>0</v>
      </c>
      <c r="O86" s="180">
        <v>0</v>
      </c>
      <c r="P86" s="73">
        <v>0</v>
      </c>
      <c r="Q86" s="73">
        <v>0</v>
      </c>
      <c r="R86" s="73">
        <v>0</v>
      </c>
      <c r="S86" s="73">
        <v>0</v>
      </c>
      <c r="T86" s="73">
        <v>0</v>
      </c>
      <c r="U86" s="73">
        <v>0</v>
      </c>
      <c r="V86" s="73" t="s">
        <v>228</v>
      </c>
      <c r="W86" s="73">
        <v>0</v>
      </c>
      <c r="X86" s="73">
        <v>0</v>
      </c>
      <c r="Y86" s="73">
        <v>0</v>
      </c>
      <c r="Z86" s="161">
        <v>0</v>
      </c>
      <c r="AA86" s="73">
        <v>0</v>
      </c>
      <c r="AB86" s="73" t="s">
        <v>13</v>
      </c>
      <c r="AC86" s="122">
        <v>1</v>
      </c>
      <c r="AD86" s="73" t="s">
        <v>84</v>
      </c>
      <c r="AE86" s="73" t="s">
        <v>84</v>
      </c>
      <c r="AF86" s="73" t="s">
        <v>84</v>
      </c>
      <c r="AG86" s="208" t="str" cm="1">
        <f t="array" ref="AG86">IF(E86&lt;&gt;"",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6" s="208" t="str" cm="1">
        <f t="array" ref="AH86">IF(E86&lt;&gt;"",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6" s="208" t="str" cm="1">
        <f t="array" ref="AI86">IF(E86&lt;&gt;"",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7" spans="2:35" x14ac:dyDescent="0.8">
      <c r="B87" s="160">
        <v>84</v>
      </c>
      <c r="C87" s="184"/>
      <c r="D87" s="184"/>
      <c r="E87" s="210"/>
      <c r="F87" s="73"/>
      <c r="G87" s="62"/>
      <c r="H87" s="63"/>
      <c r="I87" s="62"/>
      <c r="J87" s="62"/>
      <c r="K87" s="152"/>
      <c r="L87" s="73">
        <v>1</v>
      </c>
      <c r="M87" s="180">
        <v>0</v>
      </c>
      <c r="N87" s="180">
        <v>0</v>
      </c>
      <c r="O87" s="180">
        <v>0</v>
      </c>
      <c r="P87" s="73">
        <v>0</v>
      </c>
      <c r="Q87" s="73">
        <v>0</v>
      </c>
      <c r="R87" s="73">
        <v>0</v>
      </c>
      <c r="S87" s="73">
        <v>0</v>
      </c>
      <c r="T87" s="73">
        <v>0</v>
      </c>
      <c r="U87" s="73">
        <v>0</v>
      </c>
      <c r="V87" s="73" t="s">
        <v>228</v>
      </c>
      <c r="W87" s="73">
        <v>0</v>
      </c>
      <c r="X87" s="73">
        <v>0</v>
      </c>
      <c r="Y87" s="73">
        <v>0</v>
      </c>
      <c r="Z87" s="161">
        <v>0</v>
      </c>
      <c r="AA87" s="73">
        <v>0</v>
      </c>
      <c r="AB87" s="73" t="s">
        <v>13</v>
      </c>
      <c r="AC87" s="122">
        <v>1</v>
      </c>
      <c r="AD87" s="73" t="s">
        <v>84</v>
      </c>
      <c r="AE87" s="73" t="s">
        <v>84</v>
      </c>
      <c r="AF87" s="73" t="s">
        <v>84</v>
      </c>
      <c r="AG87" s="208" t="str" cm="1">
        <f t="array" ref="AG87">IF(E87&lt;&gt;"",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7" s="208" t="str" cm="1">
        <f t="array" ref="AH87">IF(E87&lt;&gt;"",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7" s="208" t="str" cm="1">
        <f t="array" ref="AI87">IF(E87&lt;&gt;"",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8" spans="2:35" x14ac:dyDescent="0.8">
      <c r="B88" s="160">
        <v>85</v>
      </c>
      <c r="C88" s="184"/>
      <c r="D88" s="184"/>
      <c r="E88" s="210"/>
      <c r="F88" s="73"/>
      <c r="G88" s="62"/>
      <c r="H88" s="63"/>
      <c r="I88" s="62"/>
      <c r="J88" s="62"/>
      <c r="K88" s="152"/>
      <c r="L88" s="73">
        <v>1</v>
      </c>
      <c r="M88" s="180">
        <v>0</v>
      </c>
      <c r="N88" s="180">
        <v>0</v>
      </c>
      <c r="O88" s="180">
        <v>0</v>
      </c>
      <c r="P88" s="73">
        <v>0</v>
      </c>
      <c r="Q88" s="73">
        <v>0</v>
      </c>
      <c r="R88" s="73">
        <v>0</v>
      </c>
      <c r="S88" s="73">
        <v>0</v>
      </c>
      <c r="T88" s="73">
        <v>0</v>
      </c>
      <c r="U88" s="73">
        <v>0</v>
      </c>
      <c r="V88" s="73" t="s">
        <v>228</v>
      </c>
      <c r="W88" s="73">
        <v>0</v>
      </c>
      <c r="X88" s="73">
        <v>0</v>
      </c>
      <c r="Y88" s="73">
        <v>0</v>
      </c>
      <c r="Z88" s="161">
        <v>0</v>
      </c>
      <c r="AA88" s="73">
        <v>0</v>
      </c>
      <c r="AB88" s="73" t="s">
        <v>13</v>
      </c>
      <c r="AC88" s="122">
        <v>1</v>
      </c>
      <c r="AD88" s="73" t="s">
        <v>84</v>
      </c>
      <c r="AE88" s="73" t="s">
        <v>84</v>
      </c>
      <c r="AF88" s="73" t="s">
        <v>84</v>
      </c>
      <c r="AG88" s="208" t="str" cm="1">
        <f t="array" ref="AG88">IF(E88&lt;&gt;"",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8" s="208" t="str" cm="1">
        <f t="array" ref="AH88">IF(E88&lt;&gt;"",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8" s="208" t="str" cm="1">
        <f t="array" ref="AI88">IF(E88&lt;&gt;"",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89" spans="2:35" x14ac:dyDescent="0.8">
      <c r="B89" s="160">
        <v>86</v>
      </c>
      <c r="C89" s="184"/>
      <c r="D89" s="184"/>
      <c r="E89" s="210"/>
      <c r="F89" s="73"/>
      <c r="G89" s="62"/>
      <c r="H89" s="63"/>
      <c r="I89" s="62"/>
      <c r="J89" s="62"/>
      <c r="K89" s="152"/>
      <c r="L89" s="73">
        <v>1</v>
      </c>
      <c r="M89" s="180">
        <v>0</v>
      </c>
      <c r="N89" s="180">
        <v>0</v>
      </c>
      <c r="O89" s="180">
        <v>0</v>
      </c>
      <c r="P89" s="73">
        <v>0</v>
      </c>
      <c r="Q89" s="73">
        <v>0</v>
      </c>
      <c r="R89" s="73">
        <v>0</v>
      </c>
      <c r="S89" s="73">
        <v>0</v>
      </c>
      <c r="T89" s="73">
        <v>0</v>
      </c>
      <c r="U89" s="73">
        <v>0</v>
      </c>
      <c r="V89" s="73" t="s">
        <v>228</v>
      </c>
      <c r="W89" s="73">
        <v>0</v>
      </c>
      <c r="X89" s="73">
        <v>0</v>
      </c>
      <c r="Y89" s="73">
        <v>0</v>
      </c>
      <c r="Z89" s="161">
        <v>0</v>
      </c>
      <c r="AA89" s="73">
        <v>0</v>
      </c>
      <c r="AB89" s="73" t="s">
        <v>13</v>
      </c>
      <c r="AC89" s="122">
        <v>1</v>
      </c>
      <c r="AD89" s="73" t="s">
        <v>84</v>
      </c>
      <c r="AE89" s="73" t="s">
        <v>84</v>
      </c>
      <c r="AF89" s="73" t="s">
        <v>84</v>
      </c>
      <c r="AG89" s="208" t="str" cm="1">
        <f t="array" ref="AG89">IF(E89&lt;&gt;"",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89" s="208" t="str" cm="1">
        <f t="array" ref="AH89">IF(E89&lt;&gt;"",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89" s="208" t="str" cm="1">
        <f t="array" ref="AI89">IF(E89&lt;&gt;"",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0" spans="2:35" x14ac:dyDescent="0.8">
      <c r="B90" s="160">
        <v>87</v>
      </c>
      <c r="C90" s="184"/>
      <c r="D90" s="184"/>
      <c r="E90" s="210"/>
      <c r="F90" s="73"/>
      <c r="G90" s="62"/>
      <c r="H90" s="63"/>
      <c r="I90" s="62"/>
      <c r="J90" s="62"/>
      <c r="K90" s="152"/>
      <c r="L90" s="73">
        <v>1</v>
      </c>
      <c r="M90" s="180">
        <v>0</v>
      </c>
      <c r="N90" s="180">
        <v>0</v>
      </c>
      <c r="O90" s="180">
        <v>0</v>
      </c>
      <c r="P90" s="73">
        <v>0</v>
      </c>
      <c r="Q90" s="73">
        <v>0</v>
      </c>
      <c r="R90" s="73">
        <v>0</v>
      </c>
      <c r="S90" s="73">
        <v>0</v>
      </c>
      <c r="T90" s="73">
        <v>0</v>
      </c>
      <c r="U90" s="73">
        <v>0</v>
      </c>
      <c r="V90" s="73" t="s">
        <v>228</v>
      </c>
      <c r="W90" s="73">
        <v>0</v>
      </c>
      <c r="X90" s="73">
        <v>0</v>
      </c>
      <c r="Y90" s="73">
        <v>0</v>
      </c>
      <c r="Z90" s="161">
        <v>0</v>
      </c>
      <c r="AA90" s="73">
        <v>0</v>
      </c>
      <c r="AB90" s="73" t="s">
        <v>13</v>
      </c>
      <c r="AC90" s="122">
        <v>1</v>
      </c>
      <c r="AD90" s="73" t="s">
        <v>84</v>
      </c>
      <c r="AE90" s="73" t="s">
        <v>84</v>
      </c>
      <c r="AF90" s="73" t="s">
        <v>84</v>
      </c>
      <c r="AG90" s="208" t="str" cm="1">
        <f t="array" ref="AG90">IF(E90&lt;&gt;"",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0" s="208" t="str" cm="1">
        <f t="array" ref="AH90">IF(E90&lt;&gt;"",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0" s="208" t="str" cm="1">
        <f t="array" ref="AI90">IF(E90&lt;&gt;"",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1" spans="2:35" x14ac:dyDescent="0.8">
      <c r="B91" s="160">
        <v>88</v>
      </c>
      <c r="C91" s="184"/>
      <c r="D91" s="184"/>
      <c r="E91" s="210"/>
      <c r="F91" s="73"/>
      <c r="G91" s="62"/>
      <c r="H91" s="63"/>
      <c r="I91" s="62"/>
      <c r="J91" s="62"/>
      <c r="K91" s="152"/>
      <c r="L91" s="73">
        <v>1</v>
      </c>
      <c r="M91" s="180">
        <v>0</v>
      </c>
      <c r="N91" s="180">
        <v>0</v>
      </c>
      <c r="O91" s="180">
        <v>0</v>
      </c>
      <c r="P91" s="73">
        <v>0</v>
      </c>
      <c r="Q91" s="73">
        <v>0</v>
      </c>
      <c r="R91" s="73">
        <v>0</v>
      </c>
      <c r="S91" s="73">
        <v>0</v>
      </c>
      <c r="T91" s="73">
        <v>0</v>
      </c>
      <c r="U91" s="73">
        <v>0</v>
      </c>
      <c r="V91" s="73" t="s">
        <v>228</v>
      </c>
      <c r="W91" s="73">
        <v>0</v>
      </c>
      <c r="X91" s="73">
        <v>0</v>
      </c>
      <c r="Y91" s="73">
        <v>0</v>
      </c>
      <c r="Z91" s="161">
        <v>0</v>
      </c>
      <c r="AA91" s="73">
        <v>0</v>
      </c>
      <c r="AB91" s="73" t="s">
        <v>13</v>
      </c>
      <c r="AC91" s="122">
        <v>1</v>
      </c>
      <c r="AD91" s="73" t="s">
        <v>84</v>
      </c>
      <c r="AE91" s="73" t="s">
        <v>84</v>
      </c>
      <c r="AF91" s="73" t="s">
        <v>84</v>
      </c>
      <c r="AG91" s="208" t="str" cm="1">
        <f t="array" ref="AG91">IF(E91&lt;&gt;"",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1" s="208" t="str" cm="1">
        <f t="array" ref="AH91">IF(E91&lt;&gt;"",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1" s="208" t="str" cm="1">
        <f t="array" ref="AI91">IF(E91&lt;&gt;"",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2" spans="2:35" x14ac:dyDescent="0.8">
      <c r="B92" s="160">
        <v>89</v>
      </c>
      <c r="C92" s="184"/>
      <c r="D92" s="184"/>
      <c r="E92" s="210"/>
      <c r="F92" s="73"/>
      <c r="G92" s="62"/>
      <c r="H92" s="63"/>
      <c r="I92" s="62"/>
      <c r="J92" s="62"/>
      <c r="K92" s="152"/>
      <c r="L92" s="73">
        <v>1</v>
      </c>
      <c r="M92" s="180">
        <v>0</v>
      </c>
      <c r="N92" s="180">
        <v>0</v>
      </c>
      <c r="O92" s="180">
        <v>0</v>
      </c>
      <c r="P92" s="73">
        <v>0</v>
      </c>
      <c r="Q92" s="73">
        <v>0</v>
      </c>
      <c r="R92" s="73">
        <v>0</v>
      </c>
      <c r="S92" s="73">
        <v>0</v>
      </c>
      <c r="T92" s="73">
        <v>0</v>
      </c>
      <c r="U92" s="73">
        <v>0</v>
      </c>
      <c r="V92" s="73" t="s">
        <v>228</v>
      </c>
      <c r="W92" s="73">
        <v>0</v>
      </c>
      <c r="X92" s="73">
        <v>0</v>
      </c>
      <c r="Y92" s="73">
        <v>0</v>
      </c>
      <c r="Z92" s="161">
        <v>0</v>
      </c>
      <c r="AA92" s="73">
        <v>0</v>
      </c>
      <c r="AB92" s="73" t="s">
        <v>13</v>
      </c>
      <c r="AC92" s="122">
        <v>1</v>
      </c>
      <c r="AD92" s="73" t="s">
        <v>84</v>
      </c>
      <c r="AE92" s="73" t="s">
        <v>84</v>
      </c>
      <c r="AF92" s="73" t="s">
        <v>84</v>
      </c>
      <c r="AG92" s="208" t="str" cm="1">
        <f t="array" ref="AG92">IF(E92&lt;&gt;"",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2" s="208" t="str" cm="1">
        <f t="array" ref="AH92">IF(E92&lt;&gt;"",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2" s="208" t="str" cm="1">
        <f t="array" ref="AI92">IF(E92&lt;&gt;"",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3" spans="2:35" x14ac:dyDescent="0.8">
      <c r="B93" s="160">
        <v>90</v>
      </c>
      <c r="C93" s="184"/>
      <c r="D93" s="184"/>
      <c r="E93" s="210"/>
      <c r="F93" s="73"/>
      <c r="G93" s="62"/>
      <c r="H93" s="63"/>
      <c r="I93" s="62"/>
      <c r="J93" s="62"/>
      <c r="K93" s="152"/>
      <c r="L93" s="73">
        <v>1</v>
      </c>
      <c r="M93" s="180">
        <v>0</v>
      </c>
      <c r="N93" s="180">
        <v>0</v>
      </c>
      <c r="O93" s="180">
        <v>0</v>
      </c>
      <c r="P93" s="73">
        <v>0</v>
      </c>
      <c r="Q93" s="73">
        <v>0</v>
      </c>
      <c r="R93" s="73">
        <v>0</v>
      </c>
      <c r="S93" s="73">
        <v>0</v>
      </c>
      <c r="T93" s="73">
        <v>0</v>
      </c>
      <c r="U93" s="73">
        <v>0</v>
      </c>
      <c r="V93" s="73" t="s">
        <v>228</v>
      </c>
      <c r="W93" s="73">
        <v>0</v>
      </c>
      <c r="X93" s="73">
        <v>0</v>
      </c>
      <c r="Y93" s="73">
        <v>0</v>
      </c>
      <c r="Z93" s="161">
        <v>0</v>
      </c>
      <c r="AA93" s="73">
        <v>0</v>
      </c>
      <c r="AB93" s="73" t="s">
        <v>13</v>
      </c>
      <c r="AC93" s="122">
        <v>1</v>
      </c>
      <c r="AD93" s="73" t="s">
        <v>84</v>
      </c>
      <c r="AE93" s="73" t="s">
        <v>84</v>
      </c>
      <c r="AF93" s="73" t="s">
        <v>84</v>
      </c>
      <c r="AG93" s="208" t="str" cm="1">
        <f t="array" ref="AG93">IF(E93&lt;&gt;"",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3" s="208" t="str" cm="1">
        <f t="array" ref="AH93">IF(E93&lt;&gt;"",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3" s="208" t="str" cm="1">
        <f t="array" ref="AI93">IF(E93&lt;&gt;"",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4" spans="2:35" x14ac:dyDescent="0.8">
      <c r="B94" s="160">
        <v>91</v>
      </c>
      <c r="C94" s="184"/>
      <c r="D94" s="184"/>
      <c r="E94" s="210"/>
      <c r="F94" s="73"/>
      <c r="G94" s="62"/>
      <c r="H94" s="63"/>
      <c r="I94" s="62"/>
      <c r="J94" s="62"/>
      <c r="K94" s="152"/>
      <c r="L94" s="73">
        <v>1</v>
      </c>
      <c r="M94" s="180">
        <v>0</v>
      </c>
      <c r="N94" s="180">
        <v>0</v>
      </c>
      <c r="O94" s="180">
        <v>0</v>
      </c>
      <c r="P94" s="73">
        <v>0</v>
      </c>
      <c r="Q94" s="73">
        <v>0</v>
      </c>
      <c r="R94" s="73">
        <v>0</v>
      </c>
      <c r="S94" s="73">
        <v>0</v>
      </c>
      <c r="T94" s="73">
        <v>0</v>
      </c>
      <c r="U94" s="73">
        <v>0</v>
      </c>
      <c r="V94" s="73" t="s">
        <v>228</v>
      </c>
      <c r="W94" s="73">
        <v>0</v>
      </c>
      <c r="X94" s="73">
        <v>0</v>
      </c>
      <c r="Y94" s="73">
        <v>0</v>
      </c>
      <c r="Z94" s="161">
        <v>0</v>
      </c>
      <c r="AA94" s="73">
        <v>0</v>
      </c>
      <c r="AB94" s="73" t="s">
        <v>13</v>
      </c>
      <c r="AC94" s="122">
        <v>1</v>
      </c>
      <c r="AD94" s="73" t="s">
        <v>84</v>
      </c>
      <c r="AE94" s="73" t="s">
        <v>84</v>
      </c>
      <c r="AF94" s="73" t="s">
        <v>84</v>
      </c>
      <c r="AG94" s="208" t="str" cm="1">
        <f t="array" ref="AG94">IF(E94&lt;&gt;"",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4" s="208" t="str" cm="1">
        <f t="array" ref="AH94">IF(E94&lt;&gt;"",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4" s="208" t="str" cm="1">
        <f t="array" ref="AI94">IF(E94&lt;&gt;"",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5" spans="2:35" x14ac:dyDescent="0.8">
      <c r="B95" s="160">
        <v>92</v>
      </c>
      <c r="C95" s="184"/>
      <c r="D95" s="184"/>
      <c r="E95" s="210"/>
      <c r="F95" s="73"/>
      <c r="G95" s="62"/>
      <c r="H95" s="63"/>
      <c r="I95" s="62"/>
      <c r="J95" s="62"/>
      <c r="K95" s="152"/>
      <c r="L95" s="73">
        <v>1</v>
      </c>
      <c r="M95" s="180">
        <v>0</v>
      </c>
      <c r="N95" s="180">
        <v>0</v>
      </c>
      <c r="O95" s="180">
        <v>0</v>
      </c>
      <c r="P95" s="73">
        <v>0</v>
      </c>
      <c r="Q95" s="73">
        <v>0</v>
      </c>
      <c r="R95" s="73">
        <v>0</v>
      </c>
      <c r="S95" s="73">
        <v>0</v>
      </c>
      <c r="T95" s="73">
        <v>0</v>
      </c>
      <c r="U95" s="73">
        <v>0</v>
      </c>
      <c r="V95" s="73" t="s">
        <v>228</v>
      </c>
      <c r="W95" s="73">
        <v>0</v>
      </c>
      <c r="X95" s="73">
        <v>0</v>
      </c>
      <c r="Y95" s="73">
        <v>0</v>
      </c>
      <c r="Z95" s="161">
        <v>0</v>
      </c>
      <c r="AA95" s="73">
        <v>0</v>
      </c>
      <c r="AB95" s="73" t="s">
        <v>13</v>
      </c>
      <c r="AC95" s="122">
        <v>1</v>
      </c>
      <c r="AD95" s="73" t="s">
        <v>84</v>
      </c>
      <c r="AE95" s="73" t="s">
        <v>84</v>
      </c>
      <c r="AF95" s="73" t="s">
        <v>84</v>
      </c>
      <c r="AG95" s="208" t="str" cm="1">
        <f t="array" ref="AG95">IF(E95&lt;&gt;"",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5" s="208" t="str" cm="1">
        <f t="array" ref="AH95">IF(E95&lt;&gt;"",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5" s="208" t="str" cm="1">
        <f t="array" ref="AI95">IF(E95&lt;&gt;"",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6" spans="2:35" x14ac:dyDescent="0.8">
      <c r="B96" s="160">
        <v>93</v>
      </c>
      <c r="C96" s="184"/>
      <c r="D96" s="184"/>
      <c r="E96" s="210"/>
      <c r="F96" s="73"/>
      <c r="G96" s="62"/>
      <c r="H96" s="63"/>
      <c r="I96" s="62"/>
      <c r="J96" s="62"/>
      <c r="K96" s="152"/>
      <c r="L96" s="73">
        <v>1</v>
      </c>
      <c r="M96" s="180">
        <v>0</v>
      </c>
      <c r="N96" s="180">
        <v>0</v>
      </c>
      <c r="O96" s="180">
        <v>0</v>
      </c>
      <c r="P96" s="73">
        <v>0</v>
      </c>
      <c r="Q96" s="73">
        <v>0</v>
      </c>
      <c r="R96" s="73">
        <v>0</v>
      </c>
      <c r="S96" s="73">
        <v>0</v>
      </c>
      <c r="T96" s="73">
        <v>0</v>
      </c>
      <c r="U96" s="73">
        <v>0</v>
      </c>
      <c r="V96" s="73" t="s">
        <v>228</v>
      </c>
      <c r="W96" s="73">
        <v>0</v>
      </c>
      <c r="X96" s="73">
        <v>0</v>
      </c>
      <c r="Y96" s="73">
        <v>0</v>
      </c>
      <c r="Z96" s="161">
        <v>0</v>
      </c>
      <c r="AA96" s="73">
        <v>0</v>
      </c>
      <c r="AB96" s="73" t="s">
        <v>13</v>
      </c>
      <c r="AC96" s="122">
        <v>1</v>
      </c>
      <c r="AD96" s="73" t="s">
        <v>84</v>
      </c>
      <c r="AE96" s="73" t="s">
        <v>84</v>
      </c>
      <c r="AF96" s="73" t="s">
        <v>84</v>
      </c>
      <c r="AG96" s="208" t="str" cm="1">
        <f t="array" ref="AG96">IF(E96&lt;&gt;"",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6" s="208" t="str" cm="1">
        <f t="array" ref="AH96">IF(E96&lt;&gt;"",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6" s="208" t="str" cm="1">
        <f t="array" ref="AI96">IF(E96&lt;&gt;"",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7" spans="2:35" x14ac:dyDescent="0.8">
      <c r="B97" s="160">
        <v>94</v>
      </c>
      <c r="C97" s="184"/>
      <c r="D97" s="184"/>
      <c r="E97" s="210"/>
      <c r="F97" s="73"/>
      <c r="G97" s="62"/>
      <c r="H97" s="63"/>
      <c r="I97" s="62"/>
      <c r="J97" s="62"/>
      <c r="K97" s="152"/>
      <c r="L97" s="73">
        <v>1</v>
      </c>
      <c r="M97" s="180">
        <v>0</v>
      </c>
      <c r="N97" s="180">
        <v>0</v>
      </c>
      <c r="O97" s="180">
        <v>0</v>
      </c>
      <c r="P97" s="73">
        <v>0</v>
      </c>
      <c r="Q97" s="73">
        <v>0</v>
      </c>
      <c r="R97" s="73">
        <v>0</v>
      </c>
      <c r="S97" s="73">
        <v>0</v>
      </c>
      <c r="T97" s="73">
        <v>0</v>
      </c>
      <c r="U97" s="73">
        <v>0</v>
      </c>
      <c r="V97" s="73" t="s">
        <v>228</v>
      </c>
      <c r="W97" s="73">
        <v>0</v>
      </c>
      <c r="X97" s="73">
        <v>0</v>
      </c>
      <c r="Y97" s="73">
        <v>0</v>
      </c>
      <c r="Z97" s="161">
        <v>0</v>
      </c>
      <c r="AA97" s="73">
        <v>0</v>
      </c>
      <c r="AB97" s="73" t="s">
        <v>13</v>
      </c>
      <c r="AC97" s="122">
        <v>1</v>
      </c>
      <c r="AD97" s="73" t="s">
        <v>84</v>
      </c>
      <c r="AE97" s="73" t="s">
        <v>84</v>
      </c>
      <c r="AF97" s="73" t="s">
        <v>84</v>
      </c>
      <c r="AG97" s="208" t="str" cm="1">
        <f t="array" ref="AG97">IF(E97&lt;&gt;"",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7" s="208" t="str" cm="1">
        <f t="array" ref="AH97">IF(E97&lt;&gt;"",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7" s="208" t="str" cm="1">
        <f t="array" ref="AI97">IF(E97&lt;&gt;"",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8" spans="2:35" x14ac:dyDescent="0.8">
      <c r="B98" s="160">
        <v>95</v>
      </c>
      <c r="C98" s="184"/>
      <c r="D98" s="184"/>
      <c r="E98" s="210"/>
      <c r="F98" s="73"/>
      <c r="G98" s="62"/>
      <c r="H98" s="63"/>
      <c r="I98" s="62"/>
      <c r="J98" s="62"/>
      <c r="K98" s="152"/>
      <c r="L98" s="73">
        <v>1</v>
      </c>
      <c r="M98" s="180">
        <v>0</v>
      </c>
      <c r="N98" s="180">
        <v>0</v>
      </c>
      <c r="O98" s="180">
        <v>0</v>
      </c>
      <c r="P98" s="73">
        <v>0</v>
      </c>
      <c r="Q98" s="73">
        <v>0</v>
      </c>
      <c r="R98" s="73">
        <v>0</v>
      </c>
      <c r="S98" s="73">
        <v>0</v>
      </c>
      <c r="T98" s="73">
        <v>0</v>
      </c>
      <c r="U98" s="73">
        <v>0</v>
      </c>
      <c r="V98" s="73" t="s">
        <v>228</v>
      </c>
      <c r="W98" s="73">
        <v>0</v>
      </c>
      <c r="X98" s="73">
        <v>0</v>
      </c>
      <c r="Y98" s="73">
        <v>0</v>
      </c>
      <c r="Z98" s="161">
        <v>0</v>
      </c>
      <c r="AA98" s="73">
        <v>0</v>
      </c>
      <c r="AB98" s="73" t="s">
        <v>13</v>
      </c>
      <c r="AC98" s="122">
        <v>1</v>
      </c>
      <c r="AD98" s="73" t="s">
        <v>84</v>
      </c>
      <c r="AE98" s="73" t="s">
        <v>84</v>
      </c>
      <c r="AF98" s="73" t="s">
        <v>84</v>
      </c>
      <c r="AG98" s="208" t="str" cm="1">
        <f t="array" ref="AG98">IF(E98&lt;&gt;"",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8" s="208" t="str" cm="1">
        <f t="array" ref="AH98">IF(E98&lt;&gt;"",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8" s="208" t="str" cm="1">
        <f t="array" ref="AI98">IF(E98&lt;&gt;"",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99" spans="2:35" x14ac:dyDescent="0.8">
      <c r="B99" s="160">
        <v>96</v>
      </c>
      <c r="C99" s="184"/>
      <c r="D99" s="184"/>
      <c r="E99" s="210"/>
      <c r="F99" s="73"/>
      <c r="G99" s="62"/>
      <c r="H99" s="63"/>
      <c r="I99" s="62"/>
      <c r="J99" s="62"/>
      <c r="K99" s="152"/>
      <c r="L99" s="73">
        <v>1</v>
      </c>
      <c r="M99" s="180">
        <v>0</v>
      </c>
      <c r="N99" s="180">
        <v>0</v>
      </c>
      <c r="O99" s="180">
        <v>0</v>
      </c>
      <c r="P99" s="73">
        <v>0</v>
      </c>
      <c r="Q99" s="73">
        <v>0</v>
      </c>
      <c r="R99" s="73">
        <v>0</v>
      </c>
      <c r="S99" s="73">
        <v>0</v>
      </c>
      <c r="T99" s="73">
        <v>0</v>
      </c>
      <c r="U99" s="73">
        <v>0</v>
      </c>
      <c r="V99" s="73" t="s">
        <v>228</v>
      </c>
      <c r="W99" s="73">
        <v>0</v>
      </c>
      <c r="X99" s="73">
        <v>0</v>
      </c>
      <c r="Y99" s="73">
        <v>0</v>
      </c>
      <c r="Z99" s="161">
        <v>0</v>
      </c>
      <c r="AA99" s="73">
        <v>0</v>
      </c>
      <c r="AB99" s="73" t="s">
        <v>13</v>
      </c>
      <c r="AC99" s="122">
        <v>1</v>
      </c>
      <c r="AD99" s="73" t="s">
        <v>84</v>
      </c>
      <c r="AE99" s="73" t="s">
        <v>84</v>
      </c>
      <c r="AF99" s="73" t="s">
        <v>84</v>
      </c>
      <c r="AG99" s="208" t="str" cm="1">
        <f t="array" ref="AG99">IF(E99&lt;&gt;"",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99" s="208" t="str" cm="1">
        <f t="array" ref="AH99">IF(E99&lt;&gt;"",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99" s="208" t="str" cm="1">
        <f t="array" ref="AI99">IF(E99&lt;&gt;"",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0" spans="2:35" x14ac:dyDescent="0.8">
      <c r="B100" s="160">
        <v>97</v>
      </c>
      <c r="C100" s="184"/>
      <c r="D100" s="184"/>
      <c r="E100" s="210"/>
      <c r="F100" s="73"/>
      <c r="G100" s="62"/>
      <c r="H100" s="63"/>
      <c r="I100" s="62"/>
      <c r="J100" s="62"/>
      <c r="K100" s="152"/>
      <c r="L100" s="73">
        <v>1</v>
      </c>
      <c r="M100" s="180">
        <v>0</v>
      </c>
      <c r="N100" s="180">
        <v>0</v>
      </c>
      <c r="O100" s="180">
        <v>0</v>
      </c>
      <c r="P100" s="73">
        <v>0</v>
      </c>
      <c r="Q100" s="73">
        <v>0</v>
      </c>
      <c r="R100" s="73">
        <v>0</v>
      </c>
      <c r="S100" s="73">
        <v>0</v>
      </c>
      <c r="T100" s="73">
        <v>0</v>
      </c>
      <c r="U100" s="73">
        <v>0</v>
      </c>
      <c r="V100" s="73" t="s">
        <v>228</v>
      </c>
      <c r="W100" s="73">
        <v>0</v>
      </c>
      <c r="X100" s="73">
        <v>0</v>
      </c>
      <c r="Y100" s="73">
        <v>0</v>
      </c>
      <c r="Z100" s="161">
        <v>0</v>
      </c>
      <c r="AA100" s="73">
        <v>0</v>
      </c>
      <c r="AB100" s="73" t="s">
        <v>13</v>
      </c>
      <c r="AC100" s="122">
        <v>1</v>
      </c>
      <c r="AD100" s="73" t="s">
        <v>84</v>
      </c>
      <c r="AE100" s="73" t="s">
        <v>84</v>
      </c>
      <c r="AF100" s="73" t="s">
        <v>84</v>
      </c>
      <c r="AG100" s="208" t="str" cm="1">
        <f t="array" ref="AG100">IF(E100&lt;&gt;"",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0" s="208" t="str" cm="1">
        <f t="array" ref="AH100">IF(E100&lt;&gt;"",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0" s="208" t="str" cm="1">
        <f t="array" ref="AI100">IF(E100&lt;&gt;"",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1" spans="2:35" x14ac:dyDescent="0.8">
      <c r="B101" s="160">
        <v>98</v>
      </c>
      <c r="C101" s="184"/>
      <c r="D101" s="184"/>
      <c r="E101" s="210"/>
      <c r="F101" s="73"/>
      <c r="G101" s="62"/>
      <c r="H101" s="63"/>
      <c r="I101" s="62"/>
      <c r="J101" s="62"/>
      <c r="K101" s="152"/>
      <c r="L101" s="73">
        <v>1</v>
      </c>
      <c r="M101" s="180">
        <v>0</v>
      </c>
      <c r="N101" s="180">
        <v>0</v>
      </c>
      <c r="O101" s="180">
        <v>0</v>
      </c>
      <c r="P101" s="73">
        <v>0</v>
      </c>
      <c r="Q101" s="73">
        <v>0</v>
      </c>
      <c r="R101" s="73">
        <v>0</v>
      </c>
      <c r="S101" s="73">
        <v>0</v>
      </c>
      <c r="T101" s="73">
        <v>0</v>
      </c>
      <c r="U101" s="73">
        <v>0</v>
      </c>
      <c r="V101" s="73" t="s">
        <v>228</v>
      </c>
      <c r="W101" s="73">
        <v>0</v>
      </c>
      <c r="X101" s="73">
        <v>0</v>
      </c>
      <c r="Y101" s="73">
        <v>0</v>
      </c>
      <c r="Z101" s="161">
        <v>0</v>
      </c>
      <c r="AA101" s="73">
        <v>0</v>
      </c>
      <c r="AB101" s="73" t="s">
        <v>13</v>
      </c>
      <c r="AC101" s="122">
        <v>1</v>
      </c>
      <c r="AD101" s="73" t="s">
        <v>84</v>
      </c>
      <c r="AE101" s="73" t="s">
        <v>84</v>
      </c>
      <c r="AF101" s="73" t="s">
        <v>84</v>
      </c>
      <c r="AG101" s="208" t="str" cm="1">
        <f t="array" ref="AG101">IF(E101&lt;&gt;"",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1" s="208" t="str" cm="1">
        <f t="array" ref="AH101">IF(E101&lt;&gt;"",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1" s="208" t="str" cm="1">
        <f t="array" ref="AI101">IF(E101&lt;&gt;"",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2" spans="2:35" x14ac:dyDescent="0.8">
      <c r="B102" s="160">
        <v>99</v>
      </c>
      <c r="C102" s="184"/>
      <c r="D102" s="184"/>
      <c r="E102" s="210"/>
      <c r="F102" s="73"/>
      <c r="G102" s="62"/>
      <c r="H102" s="63"/>
      <c r="I102" s="62"/>
      <c r="J102" s="62"/>
      <c r="K102" s="152"/>
      <c r="L102" s="73">
        <v>1</v>
      </c>
      <c r="M102" s="180">
        <v>0</v>
      </c>
      <c r="N102" s="180">
        <v>0</v>
      </c>
      <c r="O102" s="180">
        <v>0</v>
      </c>
      <c r="P102" s="73">
        <v>0</v>
      </c>
      <c r="Q102" s="73">
        <v>0</v>
      </c>
      <c r="R102" s="73">
        <v>0</v>
      </c>
      <c r="S102" s="73">
        <v>0</v>
      </c>
      <c r="T102" s="73">
        <v>0</v>
      </c>
      <c r="U102" s="73">
        <v>0</v>
      </c>
      <c r="V102" s="73" t="s">
        <v>228</v>
      </c>
      <c r="W102" s="73">
        <v>0</v>
      </c>
      <c r="X102" s="73">
        <v>0</v>
      </c>
      <c r="Y102" s="73">
        <v>0</v>
      </c>
      <c r="Z102" s="161">
        <v>0</v>
      </c>
      <c r="AA102" s="73">
        <v>0</v>
      </c>
      <c r="AB102" s="73" t="s">
        <v>13</v>
      </c>
      <c r="AC102" s="122">
        <v>1</v>
      </c>
      <c r="AD102" s="73" t="s">
        <v>84</v>
      </c>
      <c r="AE102" s="73" t="s">
        <v>84</v>
      </c>
      <c r="AF102" s="73" t="s">
        <v>84</v>
      </c>
      <c r="AG102" s="208" t="str" cm="1">
        <f t="array" ref="AG102">IF(E102&lt;&gt;"",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2" s="208" t="str" cm="1">
        <f t="array" ref="AH102">IF(E102&lt;&gt;"",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2" s="208" t="str" cm="1">
        <f t="array" ref="AI102">IF(E102&lt;&gt;"",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3" spans="2:35" x14ac:dyDescent="0.8">
      <c r="B103" s="160">
        <v>100</v>
      </c>
      <c r="C103" s="184"/>
      <c r="D103" s="184"/>
      <c r="E103" s="210"/>
      <c r="F103" s="73"/>
      <c r="G103" s="62"/>
      <c r="H103" s="63"/>
      <c r="I103" s="62"/>
      <c r="J103" s="62"/>
      <c r="K103" s="152"/>
      <c r="L103" s="73">
        <v>1</v>
      </c>
      <c r="M103" s="180">
        <v>0</v>
      </c>
      <c r="N103" s="180">
        <v>0</v>
      </c>
      <c r="O103" s="180">
        <v>0</v>
      </c>
      <c r="P103" s="73">
        <v>0</v>
      </c>
      <c r="Q103" s="73">
        <v>0</v>
      </c>
      <c r="R103" s="73">
        <v>0</v>
      </c>
      <c r="S103" s="73">
        <v>0</v>
      </c>
      <c r="T103" s="73">
        <v>0</v>
      </c>
      <c r="U103" s="73">
        <v>0</v>
      </c>
      <c r="V103" s="73" t="s">
        <v>228</v>
      </c>
      <c r="W103" s="73">
        <v>0</v>
      </c>
      <c r="X103" s="73">
        <v>0</v>
      </c>
      <c r="Y103" s="73">
        <v>0</v>
      </c>
      <c r="Z103" s="161">
        <v>0</v>
      </c>
      <c r="AA103" s="73">
        <v>0</v>
      </c>
      <c r="AB103" s="73" t="s">
        <v>13</v>
      </c>
      <c r="AC103" s="122">
        <v>1</v>
      </c>
      <c r="AD103" s="73" t="s">
        <v>84</v>
      </c>
      <c r="AE103" s="73" t="s">
        <v>84</v>
      </c>
      <c r="AF103" s="73" t="s">
        <v>84</v>
      </c>
      <c r="AG103" s="208" t="str" cm="1">
        <f t="array" ref="AG103">IF(E103&lt;&gt;"",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3" s="208" t="str" cm="1">
        <f t="array" ref="AH103">IF(E103&lt;&gt;"",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3" s="208" t="str" cm="1">
        <f t="array" ref="AI103">IF(E103&lt;&gt;"",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4" spans="2:35" x14ac:dyDescent="0.8">
      <c r="B104" s="160">
        <v>101</v>
      </c>
      <c r="C104" s="184"/>
      <c r="D104" s="184"/>
      <c r="E104" s="210"/>
      <c r="F104" s="73"/>
      <c r="G104" s="62"/>
      <c r="H104" s="63"/>
      <c r="I104" s="62"/>
      <c r="J104" s="62"/>
      <c r="K104" s="152"/>
      <c r="L104" s="73">
        <v>1</v>
      </c>
      <c r="M104" s="180">
        <v>0</v>
      </c>
      <c r="N104" s="180">
        <v>0</v>
      </c>
      <c r="O104" s="180">
        <v>0</v>
      </c>
      <c r="P104" s="73">
        <v>0</v>
      </c>
      <c r="Q104" s="73">
        <v>0</v>
      </c>
      <c r="R104" s="73">
        <v>0</v>
      </c>
      <c r="S104" s="73">
        <v>0</v>
      </c>
      <c r="T104" s="73">
        <v>0</v>
      </c>
      <c r="U104" s="73">
        <v>0</v>
      </c>
      <c r="V104" s="73" t="s">
        <v>228</v>
      </c>
      <c r="W104" s="73">
        <v>0</v>
      </c>
      <c r="X104" s="73">
        <v>0</v>
      </c>
      <c r="Y104" s="73">
        <v>0</v>
      </c>
      <c r="Z104" s="161">
        <v>0</v>
      </c>
      <c r="AA104" s="73">
        <v>0</v>
      </c>
      <c r="AB104" s="73" t="s">
        <v>13</v>
      </c>
      <c r="AC104" s="122">
        <v>1</v>
      </c>
      <c r="AD104" s="73" t="s">
        <v>84</v>
      </c>
      <c r="AE104" s="73" t="s">
        <v>84</v>
      </c>
      <c r="AF104" s="73" t="s">
        <v>84</v>
      </c>
      <c r="AG104" s="208" t="str" cm="1">
        <f t="array" ref="AG104">IF(E104&lt;&gt;"",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4" s="208" t="str" cm="1">
        <f t="array" ref="AH104">IF(E104&lt;&gt;"",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4" s="208" t="str" cm="1">
        <f t="array" ref="AI104">IF(E104&lt;&gt;"",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5" spans="2:35" x14ac:dyDescent="0.8">
      <c r="B105" s="160">
        <v>102</v>
      </c>
      <c r="C105" s="184"/>
      <c r="D105" s="184"/>
      <c r="E105" s="210"/>
      <c r="F105" s="73"/>
      <c r="G105" s="62"/>
      <c r="H105" s="63"/>
      <c r="I105" s="62"/>
      <c r="J105" s="62"/>
      <c r="K105" s="152"/>
      <c r="L105" s="73">
        <v>1</v>
      </c>
      <c r="M105" s="180">
        <v>0</v>
      </c>
      <c r="N105" s="180">
        <v>0</v>
      </c>
      <c r="O105" s="180">
        <v>0</v>
      </c>
      <c r="P105" s="73">
        <v>0</v>
      </c>
      <c r="Q105" s="73">
        <v>0</v>
      </c>
      <c r="R105" s="73">
        <v>0</v>
      </c>
      <c r="S105" s="73">
        <v>0</v>
      </c>
      <c r="T105" s="73">
        <v>0</v>
      </c>
      <c r="U105" s="73">
        <v>0</v>
      </c>
      <c r="V105" s="73" t="s">
        <v>228</v>
      </c>
      <c r="W105" s="73">
        <v>0</v>
      </c>
      <c r="X105" s="73">
        <v>0</v>
      </c>
      <c r="Y105" s="73">
        <v>0</v>
      </c>
      <c r="Z105" s="161">
        <v>0</v>
      </c>
      <c r="AA105" s="73">
        <v>0</v>
      </c>
      <c r="AB105" s="73" t="s">
        <v>13</v>
      </c>
      <c r="AC105" s="122">
        <v>1</v>
      </c>
      <c r="AD105" s="73" t="s">
        <v>84</v>
      </c>
      <c r="AE105" s="73" t="s">
        <v>84</v>
      </c>
      <c r="AF105" s="73" t="s">
        <v>84</v>
      </c>
      <c r="AG105" s="208" t="str" cm="1">
        <f t="array" ref="AG105">IF(E105&lt;&gt;"",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5" s="208" t="str" cm="1">
        <f t="array" ref="AH105">IF(E105&lt;&gt;"",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5" s="208" t="str" cm="1">
        <f t="array" ref="AI105">IF(E105&lt;&gt;"",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6" spans="2:35" x14ac:dyDescent="0.8">
      <c r="B106" s="160">
        <v>103</v>
      </c>
      <c r="C106" s="184"/>
      <c r="D106" s="184"/>
      <c r="E106" s="210"/>
      <c r="F106" s="73"/>
      <c r="G106" s="62"/>
      <c r="H106" s="63"/>
      <c r="I106" s="62"/>
      <c r="J106" s="62"/>
      <c r="K106" s="152"/>
      <c r="L106" s="73">
        <v>1</v>
      </c>
      <c r="M106" s="180">
        <v>0</v>
      </c>
      <c r="N106" s="180">
        <v>0</v>
      </c>
      <c r="O106" s="180">
        <v>0</v>
      </c>
      <c r="P106" s="73">
        <v>0</v>
      </c>
      <c r="Q106" s="73">
        <v>0</v>
      </c>
      <c r="R106" s="73">
        <v>0</v>
      </c>
      <c r="S106" s="73">
        <v>0</v>
      </c>
      <c r="T106" s="73">
        <v>0</v>
      </c>
      <c r="U106" s="73">
        <v>0</v>
      </c>
      <c r="V106" s="73" t="s">
        <v>228</v>
      </c>
      <c r="W106" s="73">
        <v>0</v>
      </c>
      <c r="X106" s="73">
        <v>0</v>
      </c>
      <c r="Y106" s="73">
        <v>0</v>
      </c>
      <c r="Z106" s="161">
        <v>0</v>
      </c>
      <c r="AA106" s="73">
        <v>0</v>
      </c>
      <c r="AB106" s="73" t="s">
        <v>13</v>
      </c>
      <c r="AC106" s="122">
        <v>1</v>
      </c>
      <c r="AD106" s="73" t="s">
        <v>84</v>
      </c>
      <c r="AE106" s="73" t="s">
        <v>84</v>
      </c>
      <c r="AF106" s="73" t="s">
        <v>84</v>
      </c>
      <c r="AG106" s="208" t="str" cm="1">
        <f t="array" ref="AG106">IF(E106&lt;&gt;"",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6" s="208" t="str" cm="1">
        <f t="array" ref="AH106">IF(E106&lt;&gt;"",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6" s="208" t="str" cm="1">
        <f t="array" ref="AI106">IF(E106&lt;&gt;"",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7" spans="2:35" x14ac:dyDescent="0.8">
      <c r="B107" s="160">
        <v>104</v>
      </c>
      <c r="C107" s="184"/>
      <c r="D107" s="184"/>
      <c r="E107" s="210"/>
      <c r="F107" s="73"/>
      <c r="G107" s="62"/>
      <c r="H107" s="63"/>
      <c r="I107" s="62"/>
      <c r="J107" s="62"/>
      <c r="K107" s="152"/>
      <c r="L107" s="73">
        <v>1</v>
      </c>
      <c r="M107" s="180">
        <v>0</v>
      </c>
      <c r="N107" s="180">
        <v>0</v>
      </c>
      <c r="O107" s="180">
        <v>0</v>
      </c>
      <c r="P107" s="73">
        <v>0</v>
      </c>
      <c r="Q107" s="73">
        <v>0</v>
      </c>
      <c r="R107" s="73">
        <v>0</v>
      </c>
      <c r="S107" s="73">
        <v>0</v>
      </c>
      <c r="T107" s="73">
        <v>0</v>
      </c>
      <c r="U107" s="73">
        <v>0</v>
      </c>
      <c r="V107" s="73" t="s">
        <v>228</v>
      </c>
      <c r="W107" s="73">
        <v>0</v>
      </c>
      <c r="X107" s="73">
        <v>0</v>
      </c>
      <c r="Y107" s="73">
        <v>0</v>
      </c>
      <c r="Z107" s="161">
        <v>0</v>
      </c>
      <c r="AA107" s="73">
        <v>0</v>
      </c>
      <c r="AB107" s="73" t="s">
        <v>13</v>
      </c>
      <c r="AC107" s="122">
        <v>1</v>
      </c>
      <c r="AD107" s="73" t="s">
        <v>84</v>
      </c>
      <c r="AE107" s="73" t="s">
        <v>84</v>
      </c>
      <c r="AF107" s="73" t="s">
        <v>84</v>
      </c>
      <c r="AG107" s="208" t="str" cm="1">
        <f t="array" ref="AG107">IF(E107&lt;&gt;"",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7" s="208" t="str" cm="1">
        <f t="array" ref="AH107">IF(E107&lt;&gt;"",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7" s="208" t="str" cm="1">
        <f t="array" ref="AI107">IF(E107&lt;&gt;"",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8" spans="2:35" x14ac:dyDescent="0.8">
      <c r="B108" s="160">
        <v>105</v>
      </c>
      <c r="C108" s="184"/>
      <c r="D108" s="184"/>
      <c r="E108" s="210"/>
      <c r="F108" s="73"/>
      <c r="G108" s="62"/>
      <c r="H108" s="63"/>
      <c r="I108" s="62"/>
      <c r="J108" s="62"/>
      <c r="K108" s="152"/>
      <c r="L108" s="73">
        <v>1</v>
      </c>
      <c r="M108" s="180">
        <v>0</v>
      </c>
      <c r="N108" s="180">
        <v>0</v>
      </c>
      <c r="O108" s="180">
        <v>0</v>
      </c>
      <c r="P108" s="73">
        <v>0</v>
      </c>
      <c r="Q108" s="73">
        <v>0</v>
      </c>
      <c r="R108" s="73">
        <v>0</v>
      </c>
      <c r="S108" s="73">
        <v>0</v>
      </c>
      <c r="T108" s="73">
        <v>0</v>
      </c>
      <c r="U108" s="73">
        <v>0</v>
      </c>
      <c r="V108" s="73" t="s">
        <v>228</v>
      </c>
      <c r="W108" s="73">
        <v>0</v>
      </c>
      <c r="X108" s="73">
        <v>0</v>
      </c>
      <c r="Y108" s="73">
        <v>0</v>
      </c>
      <c r="Z108" s="161">
        <v>0</v>
      </c>
      <c r="AA108" s="73">
        <v>0</v>
      </c>
      <c r="AB108" s="73" t="s">
        <v>13</v>
      </c>
      <c r="AC108" s="122">
        <v>1</v>
      </c>
      <c r="AD108" s="73" t="s">
        <v>84</v>
      </c>
      <c r="AE108" s="73" t="s">
        <v>84</v>
      </c>
      <c r="AF108" s="73" t="s">
        <v>84</v>
      </c>
      <c r="AG108" s="208" t="str" cm="1">
        <f t="array" ref="AG108">IF(E108&lt;&gt;"",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8" s="208" t="str" cm="1">
        <f t="array" ref="AH108">IF(E108&lt;&gt;"",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8" s="208" t="str" cm="1">
        <f t="array" ref="AI108">IF(E108&lt;&gt;"",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09" spans="2:35" x14ac:dyDescent="0.8">
      <c r="B109" s="160">
        <v>106</v>
      </c>
      <c r="C109" s="184"/>
      <c r="D109" s="184"/>
      <c r="E109" s="210"/>
      <c r="F109" s="73"/>
      <c r="G109" s="62"/>
      <c r="H109" s="63"/>
      <c r="I109" s="62"/>
      <c r="J109" s="62"/>
      <c r="K109" s="152"/>
      <c r="L109" s="73">
        <v>1</v>
      </c>
      <c r="M109" s="180">
        <v>0</v>
      </c>
      <c r="N109" s="180">
        <v>0</v>
      </c>
      <c r="O109" s="180">
        <v>0</v>
      </c>
      <c r="P109" s="73">
        <v>0</v>
      </c>
      <c r="Q109" s="73">
        <v>0</v>
      </c>
      <c r="R109" s="73">
        <v>0</v>
      </c>
      <c r="S109" s="73">
        <v>0</v>
      </c>
      <c r="T109" s="73">
        <v>0</v>
      </c>
      <c r="U109" s="73">
        <v>0</v>
      </c>
      <c r="V109" s="73" t="s">
        <v>228</v>
      </c>
      <c r="W109" s="73">
        <v>0</v>
      </c>
      <c r="X109" s="73">
        <v>0</v>
      </c>
      <c r="Y109" s="73">
        <v>0</v>
      </c>
      <c r="Z109" s="161">
        <v>0</v>
      </c>
      <c r="AA109" s="73">
        <v>0</v>
      </c>
      <c r="AB109" s="73" t="s">
        <v>13</v>
      </c>
      <c r="AC109" s="122">
        <v>1</v>
      </c>
      <c r="AD109" s="73" t="s">
        <v>84</v>
      </c>
      <c r="AE109" s="73" t="s">
        <v>84</v>
      </c>
      <c r="AF109" s="73" t="s">
        <v>84</v>
      </c>
      <c r="AG109" s="208" t="str" cm="1">
        <f t="array" ref="AG109">IF(E109&lt;&gt;"",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09" s="208" t="str" cm="1">
        <f t="array" ref="AH109">IF(E109&lt;&gt;"",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09" s="208" t="str" cm="1">
        <f t="array" ref="AI109">IF(E109&lt;&gt;"",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0" spans="2:35" x14ac:dyDescent="0.8">
      <c r="B110" s="160">
        <v>107</v>
      </c>
      <c r="C110" s="184"/>
      <c r="D110" s="184"/>
      <c r="E110" s="210"/>
      <c r="F110" s="73"/>
      <c r="G110" s="62"/>
      <c r="H110" s="63"/>
      <c r="I110" s="62"/>
      <c r="J110" s="62"/>
      <c r="K110" s="152"/>
      <c r="L110" s="73">
        <v>1</v>
      </c>
      <c r="M110" s="180">
        <v>0</v>
      </c>
      <c r="N110" s="180">
        <v>0</v>
      </c>
      <c r="O110" s="180">
        <v>0</v>
      </c>
      <c r="P110" s="73">
        <v>0</v>
      </c>
      <c r="Q110" s="73">
        <v>0</v>
      </c>
      <c r="R110" s="73">
        <v>0</v>
      </c>
      <c r="S110" s="73">
        <v>0</v>
      </c>
      <c r="T110" s="73">
        <v>0</v>
      </c>
      <c r="U110" s="73">
        <v>0</v>
      </c>
      <c r="V110" s="73" t="s">
        <v>228</v>
      </c>
      <c r="W110" s="73">
        <v>0</v>
      </c>
      <c r="X110" s="73">
        <v>0</v>
      </c>
      <c r="Y110" s="73">
        <v>0</v>
      </c>
      <c r="Z110" s="161">
        <v>0</v>
      </c>
      <c r="AA110" s="73">
        <v>0</v>
      </c>
      <c r="AB110" s="73" t="s">
        <v>13</v>
      </c>
      <c r="AC110" s="122">
        <v>1</v>
      </c>
      <c r="AD110" s="73" t="s">
        <v>84</v>
      </c>
      <c r="AE110" s="73" t="s">
        <v>84</v>
      </c>
      <c r="AF110" s="73" t="s">
        <v>84</v>
      </c>
      <c r="AG110" s="208" t="str" cm="1">
        <f t="array" ref="AG110">IF(E110&lt;&gt;"",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0" s="208" t="str" cm="1">
        <f t="array" ref="AH110">IF(E110&lt;&gt;"",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0" s="208" t="str" cm="1">
        <f t="array" ref="AI110">IF(E110&lt;&gt;"",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1" spans="2:35" x14ac:dyDescent="0.8">
      <c r="B111" s="160">
        <v>108</v>
      </c>
      <c r="C111" s="184"/>
      <c r="D111" s="184"/>
      <c r="E111" s="210"/>
      <c r="F111" s="73"/>
      <c r="G111" s="62"/>
      <c r="H111" s="63"/>
      <c r="I111" s="62"/>
      <c r="J111" s="62"/>
      <c r="K111" s="152"/>
      <c r="L111" s="73">
        <v>1</v>
      </c>
      <c r="M111" s="180">
        <v>0</v>
      </c>
      <c r="N111" s="180">
        <v>0</v>
      </c>
      <c r="O111" s="180">
        <v>0</v>
      </c>
      <c r="P111" s="73">
        <v>0</v>
      </c>
      <c r="Q111" s="73">
        <v>0</v>
      </c>
      <c r="R111" s="73">
        <v>0</v>
      </c>
      <c r="S111" s="73">
        <v>0</v>
      </c>
      <c r="T111" s="73">
        <v>0</v>
      </c>
      <c r="U111" s="73">
        <v>0</v>
      </c>
      <c r="V111" s="73" t="s">
        <v>228</v>
      </c>
      <c r="W111" s="73">
        <v>0</v>
      </c>
      <c r="X111" s="73">
        <v>0</v>
      </c>
      <c r="Y111" s="73">
        <v>0</v>
      </c>
      <c r="Z111" s="161">
        <v>0</v>
      </c>
      <c r="AA111" s="73">
        <v>0</v>
      </c>
      <c r="AB111" s="73" t="s">
        <v>13</v>
      </c>
      <c r="AC111" s="122">
        <v>1</v>
      </c>
      <c r="AD111" s="73" t="s">
        <v>84</v>
      </c>
      <c r="AE111" s="73" t="s">
        <v>84</v>
      </c>
      <c r="AF111" s="73" t="s">
        <v>84</v>
      </c>
      <c r="AG111" s="208" t="str" cm="1">
        <f t="array" ref="AG111">IF(E111&lt;&gt;"",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1" s="208" t="str" cm="1">
        <f t="array" ref="AH111">IF(E111&lt;&gt;"",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1" s="208" t="str" cm="1">
        <f t="array" ref="AI111">IF(E111&lt;&gt;"",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2" spans="2:35" x14ac:dyDescent="0.8">
      <c r="B112" s="160">
        <v>109</v>
      </c>
      <c r="C112" s="184"/>
      <c r="D112" s="184"/>
      <c r="E112" s="210"/>
      <c r="F112" s="73"/>
      <c r="G112" s="62"/>
      <c r="H112" s="63"/>
      <c r="I112" s="62"/>
      <c r="J112" s="62"/>
      <c r="K112" s="152"/>
      <c r="L112" s="73">
        <v>1</v>
      </c>
      <c r="M112" s="180">
        <v>0</v>
      </c>
      <c r="N112" s="180">
        <v>0</v>
      </c>
      <c r="O112" s="180">
        <v>0</v>
      </c>
      <c r="P112" s="73">
        <v>0</v>
      </c>
      <c r="Q112" s="73">
        <v>0</v>
      </c>
      <c r="R112" s="73">
        <v>0</v>
      </c>
      <c r="S112" s="73">
        <v>0</v>
      </c>
      <c r="T112" s="73">
        <v>0</v>
      </c>
      <c r="U112" s="73">
        <v>0</v>
      </c>
      <c r="V112" s="73" t="s">
        <v>228</v>
      </c>
      <c r="W112" s="73">
        <v>0</v>
      </c>
      <c r="X112" s="73">
        <v>0</v>
      </c>
      <c r="Y112" s="73">
        <v>0</v>
      </c>
      <c r="Z112" s="161">
        <v>0</v>
      </c>
      <c r="AA112" s="73">
        <v>0</v>
      </c>
      <c r="AB112" s="73" t="s">
        <v>13</v>
      </c>
      <c r="AC112" s="122">
        <v>1</v>
      </c>
      <c r="AD112" s="73" t="s">
        <v>84</v>
      </c>
      <c r="AE112" s="73" t="s">
        <v>84</v>
      </c>
      <c r="AF112" s="73" t="s">
        <v>84</v>
      </c>
      <c r="AG112" s="208" t="str" cm="1">
        <f t="array" ref="AG112">IF(E112&lt;&gt;"",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2" s="208" t="str" cm="1">
        <f t="array" ref="AH112">IF(E112&lt;&gt;"",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2" s="208" t="str" cm="1">
        <f t="array" ref="AI112">IF(E112&lt;&gt;"",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3" spans="2:35" x14ac:dyDescent="0.8">
      <c r="B113" s="160">
        <v>110</v>
      </c>
      <c r="C113" s="184"/>
      <c r="D113" s="184"/>
      <c r="E113" s="210"/>
      <c r="F113" s="73"/>
      <c r="G113" s="62"/>
      <c r="H113" s="63"/>
      <c r="I113" s="62"/>
      <c r="J113" s="62"/>
      <c r="K113" s="152"/>
      <c r="L113" s="73">
        <v>1</v>
      </c>
      <c r="M113" s="180">
        <v>0</v>
      </c>
      <c r="N113" s="180">
        <v>0</v>
      </c>
      <c r="O113" s="180">
        <v>0</v>
      </c>
      <c r="P113" s="73">
        <v>0</v>
      </c>
      <c r="Q113" s="73">
        <v>0</v>
      </c>
      <c r="R113" s="73">
        <v>0</v>
      </c>
      <c r="S113" s="73">
        <v>0</v>
      </c>
      <c r="T113" s="73">
        <v>0</v>
      </c>
      <c r="U113" s="73">
        <v>0</v>
      </c>
      <c r="V113" s="73" t="s">
        <v>228</v>
      </c>
      <c r="W113" s="73">
        <v>0</v>
      </c>
      <c r="X113" s="73">
        <v>0</v>
      </c>
      <c r="Y113" s="73">
        <v>0</v>
      </c>
      <c r="Z113" s="161">
        <v>0</v>
      </c>
      <c r="AA113" s="73">
        <v>0</v>
      </c>
      <c r="AB113" s="73" t="s">
        <v>13</v>
      </c>
      <c r="AC113" s="122">
        <v>1</v>
      </c>
      <c r="AD113" s="73" t="s">
        <v>84</v>
      </c>
      <c r="AE113" s="73" t="s">
        <v>84</v>
      </c>
      <c r="AF113" s="73" t="s">
        <v>84</v>
      </c>
      <c r="AG113" s="208" t="str" cm="1">
        <f t="array" ref="AG113">IF(E113&lt;&gt;"",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3" s="208" t="str" cm="1">
        <f t="array" ref="AH113">IF(E113&lt;&gt;"",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3" s="208" t="str" cm="1">
        <f t="array" ref="AI113">IF(E113&lt;&gt;"",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4" spans="2:35" x14ac:dyDescent="0.8">
      <c r="B114" s="160">
        <v>111</v>
      </c>
      <c r="C114" s="184"/>
      <c r="D114" s="184"/>
      <c r="E114" s="210"/>
      <c r="F114" s="73"/>
      <c r="G114" s="62"/>
      <c r="H114" s="63"/>
      <c r="I114" s="62"/>
      <c r="J114" s="62"/>
      <c r="K114" s="152"/>
      <c r="L114" s="73">
        <v>1</v>
      </c>
      <c r="M114" s="180">
        <v>0</v>
      </c>
      <c r="N114" s="180">
        <v>0</v>
      </c>
      <c r="O114" s="180">
        <v>0</v>
      </c>
      <c r="P114" s="73">
        <v>0</v>
      </c>
      <c r="Q114" s="73">
        <v>0</v>
      </c>
      <c r="R114" s="73">
        <v>0</v>
      </c>
      <c r="S114" s="73">
        <v>0</v>
      </c>
      <c r="T114" s="73">
        <v>0</v>
      </c>
      <c r="U114" s="73">
        <v>0</v>
      </c>
      <c r="V114" s="73" t="s">
        <v>228</v>
      </c>
      <c r="W114" s="73">
        <v>0</v>
      </c>
      <c r="X114" s="73">
        <v>0</v>
      </c>
      <c r="Y114" s="73">
        <v>0</v>
      </c>
      <c r="Z114" s="161">
        <v>0</v>
      </c>
      <c r="AA114" s="73">
        <v>0</v>
      </c>
      <c r="AB114" s="73" t="s">
        <v>13</v>
      </c>
      <c r="AC114" s="122">
        <v>1</v>
      </c>
      <c r="AD114" s="73" t="s">
        <v>84</v>
      </c>
      <c r="AE114" s="73" t="s">
        <v>84</v>
      </c>
      <c r="AF114" s="73" t="s">
        <v>84</v>
      </c>
      <c r="AG114" s="208" t="str" cm="1">
        <f t="array" ref="AG114">IF(E114&lt;&gt;"",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4" s="208" t="str" cm="1">
        <f t="array" ref="AH114">IF(E114&lt;&gt;"",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4" s="208" t="str" cm="1">
        <f t="array" ref="AI114">IF(E114&lt;&gt;"",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5" spans="2:35" x14ac:dyDescent="0.8">
      <c r="B115" s="160">
        <v>112</v>
      </c>
      <c r="C115" s="184"/>
      <c r="D115" s="184"/>
      <c r="E115" s="210"/>
      <c r="F115" s="73"/>
      <c r="G115" s="62"/>
      <c r="H115" s="63"/>
      <c r="I115" s="62"/>
      <c r="J115" s="62"/>
      <c r="K115" s="152"/>
      <c r="L115" s="73">
        <v>1</v>
      </c>
      <c r="M115" s="180">
        <v>0</v>
      </c>
      <c r="N115" s="180">
        <v>0</v>
      </c>
      <c r="O115" s="180">
        <v>0</v>
      </c>
      <c r="P115" s="73">
        <v>0</v>
      </c>
      <c r="Q115" s="73">
        <v>0</v>
      </c>
      <c r="R115" s="73">
        <v>0</v>
      </c>
      <c r="S115" s="73">
        <v>0</v>
      </c>
      <c r="T115" s="73">
        <v>0</v>
      </c>
      <c r="U115" s="73">
        <v>0</v>
      </c>
      <c r="V115" s="73" t="s">
        <v>228</v>
      </c>
      <c r="W115" s="73">
        <v>0</v>
      </c>
      <c r="X115" s="73">
        <v>0</v>
      </c>
      <c r="Y115" s="73">
        <v>0</v>
      </c>
      <c r="Z115" s="161">
        <v>0</v>
      </c>
      <c r="AA115" s="73">
        <v>0</v>
      </c>
      <c r="AB115" s="73" t="s">
        <v>13</v>
      </c>
      <c r="AC115" s="122">
        <v>1</v>
      </c>
      <c r="AD115" s="73" t="s">
        <v>84</v>
      </c>
      <c r="AE115" s="73" t="s">
        <v>84</v>
      </c>
      <c r="AF115" s="73" t="s">
        <v>84</v>
      </c>
      <c r="AG115" s="208" t="str" cm="1">
        <f t="array" ref="AG115">IF(E115&lt;&gt;"",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5" s="208" t="str" cm="1">
        <f t="array" ref="AH115">IF(E115&lt;&gt;"",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5" s="208" t="str" cm="1">
        <f t="array" ref="AI115">IF(E115&lt;&gt;"",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6" spans="2:35" x14ac:dyDescent="0.8">
      <c r="B116" s="160">
        <v>113</v>
      </c>
      <c r="C116" s="184"/>
      <c r="D116" s="184"/>
      <c r="E116" s="210"/>
      <c r="F116" s="73"/>
      <c r="G116" s="62"/>
      <c r="H116" s="63"/>
      <c r="I116" s="62"/>
      <c r="J116" s="62"/>
      <c r="K116" s="152"/>
      <c r="L116" s="73">
        <v>1</v>
      </c>
      <c r="M116" s="180">
        <v>0</v>
      </c>
      <c r="N116" s="180">
        <v>0</v>
      </c>
      <c r="O116" s="180">
        <v>0</v>
      </c>
      <c r="P116" s="73">
        <v>0</v>
      </c>
      <c r="Q116" s="73">
        <v>0</v>
      </c>
      <c r="R116" s="73">
        <v>0</v>
      </c>
      <c r="S116" s="73">
        <v>0</v>
      </c>
      <c r="T116" s="73">
        <v>0</v>
      </c>
      <c r="U116" s="73">
        <v>0</v>
      </c>
      <c r="V116" s="73" t="s">
        <v>228</v>
      </c>
      <c r="W116" s="73">
        <v>0</v>
      </c>
      <c r="X116" s="73">
        <v>0</v>
      </c>
      <c r="Y116" s="73">
        <v>0</v>
      </c>
      <c r="Z116" s="161">
        <v>0</v>
      </c>
      <c r="AA116" s="73">
        <v>0</v>
      </c>
      <c r="AB116" s="73" t="s">
        <v>13</v>
      </c>
      <c r="AC116" s="122">
        <v>1</v>
      </c>
      <c r="AD116" s="73" t="s">
        <v>84</v>
      </c>
      <c r="AE116" s="73" t="s">
        <v>84</v>
      </c>
      <c r="AF116" s="73" t="s">
        <v>84</v>
      </c>
      <c r="AG116" s="208" t="str" cm="1">
        <f t="array" ref="AG116">IF(E116&lt;&gt;"",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6" s="208" t="str" cm="1">
        <f t="array" ref="AH116">IF(E116&lt;&gt;"",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6" s="208" t="str" cm="1">
        <f t="array" ref="AI116">IF(E116&lt;&gt;"",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7" spans="2:35" x14ac:dyDescent="0.8">
      <c r="B117" s="160">
        <v>114</v>
      </c>
      <c r="C117" s="184"/>
      <c r="D117" s="184"/>
      <c r="E117" s="210"/>
      <c r="F117" s="73"/>
      <c r="G117" s="62"/>
      <c r="H117" s="63"/>
      <c r="I117" s="62"/>
      <c r="J117" s="62"/>
      <c r="K117" s="152"/>
      <c r="L117" s="73">
        <v>1</v>
      </c>
      <c r="M117" s="180">
        <v>0</v>
      </c>
      <c r="N117" s="180">
        <v>0</v>
      </c>
      <c r="O117" s="180">
        <v>0</v>
      </c>
      <c r="P117" s="73">
        <v>0</v>
      </c>
      <c r="Q117" s="73">
        <v>0</v>
      </c>
      <c r="R117" s="73">
        <v>0</v>
      </c>
      <c r="S117" s="73">
        <v>0</v>
      </c>
      <c r="T117" s="73">
        <v>0</v>
      </c>
      <c r="U117" s="73">
        <v>0</v>
      </c>
      <c r="V117" s="73" t="s">
        <v>228</v>
      </c>
      <c r="W117" s="73">
        <v>0</v>
      </c>
      <c r="X117" s="73">
        <v>0</v>
      </c>
      <c r="Y117" s="73">
        <v>0</v>
      </c>
      <c r="Z117" s="161">
        <v>0</v>
      </c>
      <c r="AA117" s="73">
        <v>0</v>
      </c>
      <c r="AB117" s="73" t="s">
        <v>13</v>
      </c>
      <c r="AC117" s="122">
        <v>1</v>
      </c>
      <c r="AD117" s="73" t="s">
        <v>84</v>
      </c>
      <c r="AE117" s="73" t="s">
        <v>84</v>
      </c>
      <c r="AF117" s="73" t="s">
        <v>84</v>
      </c>
      <c r="AG117" s="208" t="str" cm="1">
        <f t="array" ref="AG117">IF(E117&lt;&gt;"",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7" s="208" t="str" cm="1">
        <f t="array" ref="AH117">IF(E117&lt;&gt;"",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7" s="208" t="str" cm="1">
        <f t="array" ref="AI117">IF(E117&lt;&gt;"",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8" spans="2:35" x14ac:dyDescent="0.8">
      <c r="B118" s="160">
        <v>115</v>
      </c>
      <c r="C118" s="184"/>
      <c r="D118" s="184"/>
      <c r="E118" s="210"/>
      <c r="F118" s="73"/>
      <c r="G118" s="62"/>
      <c r="H118" s="63"/>
      <c r="I118" s="62"/>
      <c r="J118" s="62"/>
      <c r="K118" s="152"/>
      <c r="L118" s="73">
        <v>1</v>
      </c>
      <c r="M118" s="180">
        <v>0</v>
      </c>
      <c r="N118" s="180">
        <v>0</v>
      </c>
      <c r="O118" s="180">
        <v>0</v>
      </c>
      <c r="P118" s="73">
        <v>0</v>
      </c>
      <c r="Q118" s="73">
        <v>0</v>
      </c>
      <c r="R118" s="73">
        <v>0</v>
      </c>
      <c r="S118" s="73">
        <v>0</v>
      </c>
      <c r="T118" s="73">
        <v>0</v>
      </c>
      <c r="U118" s="73">
        <v>0</v>
      </c>
      <c r="V118" s="73" t="s">
        <v>228</v>
      </c>
      <c r="W118" s="73">
        <v>0</v>
      </c>
      <c r="X118" s="73">
        <v>0</v>
      </c>
      <c r="Y118" s="73">
        <v>0</v>
      </c>
      <c r="Z118" s="161">
        <v>0</v>
      </c>
      <c r="AA118" s="73">
        <v>0</v>
      </c>
      <c r="AB118" s="73" t="s">
        <v>13</v>
      </c>
      <c r="AC118" s="122">
        <v>1</v>
      </c>
      <c r="AD118" s="73" t="s">
        <v>84</v>
      </c>
      <c r="AE118" s="73" t="s">
        <v>84</v>
      </c>
      <c r="AF118" s="73" t="s">
        <v>84</v>
      </c>
      <c r="AG118" s="208" t="str" cm="1">
        <f t="array" ref="AG118">IF(E118&lt;&gt;"",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8" s="208" t="str" cm="1">
        <f t="array" ref="AH118">IF(E118&lt;&gt;"",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8" s="208" t="str" cm="1">
        <f t="array" ref="AI118">IF(E118&lt;&gt;"",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19" spans="2:35" x14ac:dyDescent="0.8">
      <c r="B119" s="160">
        <v>116</v>
      </c>
      <c r="C119" s="184"/>
      <c r="D119" s="184"/>
      <c r="E119" s="210"/>
      <c r="F119" s="73"/>
      <c r="G119" s="62"/>
      <c r="H119" s="63"/>
      <c r="I119" s="62"/>
      <c r="J119" s="62"/>
      <c r="K119" s="152"/>
      <c r="L119" s="73">
        <v>1</v>
      </c>
      <c r="M119" s="180">
        <v>0</v>
      </c>
      <c r="N119" s="180">
        <v>0</v>
      </c>
      <c r="O119" s="180">
        <v>0</v>
      </c>
      <c r="P119" s="73">
        <v>0</v>
      </c>
      <c r="Q119" s="73">
        <v>0</v>
      </c>
      <c r="R119" s="73">
        <v>0</v>
      </c>
      <c r="S119" s="73">
        <v>0</v>
      </c>
      <c r="T119" s="73">
        <v>0</v>
      </c>
      <c r="U119" s="73">
        <v>0</v>
      </c>
      <c r="V119" s="73" t="s">
        <v>228</v>
      </c>
      <c r="W119" s="73">
        <v>0</v>
      </c>
      <c r="X119" s="73">
        <v>0</v>
      </c>
      <c r="Y119" s="73">
        <v>0</v>
      </c>
      <c r="Z119" s="161">
        <v>0</v>
      </c>
      <c r="AA119" s="73">
        <v>0</v>
      </c>
      <c r="AB119" s="73" t="s">
        <v>13</v>
      </c>
      <c r="AC119" s="122">
        <v>1</v>
      </c>
      <c r="AD119" s="73" t="s">
        <v>84</v>
      </c>
      <c r="AE119" s="73" t="s">
        <v>84</v>
      </c>
      <c r="AF119" s="73" t="s">
        <v>84</v>
      </c>
      <c r="AG119" s="208" t="str" cm="1">
        <f t="array" ref="AG119">IF(E119&lt;&gt;"",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19" s="208" t="str" cm="1">
        <f t="array" ref="AH119">IF(E119&lt;&gt;"",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19" s="208" t="str" cm="1">
        <f t="array" ref="AI119">IF(E119&lt;&gt;"",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20" spans="2:35" x14ac:dyDescent="0.8">
      <c r="B120" s="160">
        <v>117</v>
      </c>
      <c r="C120" s="184"/>
      <c r="D120" s="184"/>
      <c r="E120" s="210"/>
      <c r="F120" s="73"/>
      <c r="G120" s="62"/>
      <c r="H120" s="63"/>
      <c r="I120" s="62"/>
      <c r="J120" s="62"/>
      <c r="K120" s="152"/>
      <c r="L120" s="73">
        <v>1</v>
      </c>
      <c r="M120" s="180">
        <v>0</v>
      </c>
      <c r="N120" s="180">
        <v>0</v>
      </c>
      <c r="O120" s="180">
        <v>0</v>
      </c>
      <c r="P120" s="73">
        <v>0</v>
      </c>
      <c r="Q120" s="73">
        <v>0</v>
      </c>
      <c r="R120" s="73">
        <v>0</v>
      </c>
      <c r="S120" s="73">
        <v>0</v>
      </c>
      <c r="T120" s="73">
        <v>0</v>
      </c>
      <c r="U120" s="73">
        <v>0</v>
      </c>
      <c r="V120" s="73" t="s">
        <v>228</v>
      </c>
      <c r="W120" s="73">
        <v>0</v>
      </c>
      <c r="X120" s="73">
        <v>0</v>
      </c>
      <c r="Y120" s="73">
        <v>0</v>
      </c>
      <c r="Z120" s="161">
        <v>0</v>
      </c>
      <c r="AA120" s="73">
        <v>0</v>
      </c>
      <c r="AB120" s="73" t="s">
        <v>13</v>
      </c>
      <c r="AC120" s="122">
        <v>1</v>
      </c>
      <c r="AD120" s="73" t="s">
        <v>84</v>
      </c>
      <c r="AE120" s="73" t="s">
        <v>84</v>
      </c>
      <c r="AF120" s="73" t="s">
        <v>84</v>
      </c>
      <c r="AG120" s="208" t="str" cm="1">
        <f t="array" ref="AG120">IF(E120&lt;&gt;"",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20" s="208" t="str" cm="1">
        <f t="array" ref="AH120">IF(E120&lt;&gt;"",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20" s="208" t="str" cm="1">
        <f t="array" ref="AI120">IF(E120&lt;&gt;"",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row r="121" spans="2:35" x14ac:dyDescent="0.8">
      <c r="B121" s="160">
        <v>118</v>
      </c>
      <c r="C121" s="184"/>
      <c r="D121" s="184"/>
      <c r="E121" s="210"/>
      <c r="F121" s="73"/>
      <c r="G121" s="62"/>
      <c r="H121" s="63"/>
      <c r="I121" s="62"/>
      <c r="J121" s="62"/>
      <c r="K121" s="152"/>
      <c r="L121" s="73">
        <v>1</v>
      </c>
      <c r="M121" s="180">
        <v>0</v>
      </c>
      <c r="N121" s="180">
        <v>0</v>
      </c>
      <c r="O121" s="180">
        <v>0</v>
      </c>
      <c r="P121" s="73">
        <v>0</v>
      </c>
      <c r="Q121" s="73">
        <v>0</v>
      </c>
      <c r="R121" s="73">
        <v>0</v>
      </c>
      <c r="S121" s="73">
        <v>0</v>
      </c>
      <c r="T121" s="73">
        <v>0</v>
      </c>
      <c r="U121" s="73">
        <v>0</v>
      </c>
      <c r="V121" s="73" t="s">
        <v>228</v>
      </c>
      <c r="W121" s="73">
        <v>0</v>
      </c>
      <c r="X121" s="73">
        <v>0</v>
      </c>
      <c r="Y121" s="73">
        <v>0</v>
      </c>
      <c r="Z121" s="161">
        <v>0</v>
      </c>
      <c r="AA121" s="73">
        <v>0</v>
      </c>
      <c r="AB121" s="73" t="s">
        <v>13</v>
      </c>
      <c r="AC121" s="122">
        <v>1</v>
      </c>
      <c r="AD121" s="73" t="s">
        <v>84</v>
      </c>
      <c r="AE121" s="73" t="s">
        <v>84</v>
      </c>
      <c r="AF121" s="73" t="s">
        <v>84</v>
      </c>
      <c r="AG121" s="208" t="str" cm="1">
        <f t="array" ref="AG121">IF(E121&lt;&gt;"",
IF(Table63[[#This Row],[تصنيف المبنى]]&lt;&gt;"",
_xlfn.IFS(
VLOOKUP(Table63[[#This Row],[تصنيف المبنى]],الفرضيات!$W$3:$Z$10,2,0)=1,"منخفض",
VLOOKUP(Table63[[#This Row],[تصنيف المبنى]],الفرضيات!$W$3:$Z$10,2,0)=2,"متوسط",
VLOOKUP(Table63[[#This Row],[تصنيف المبنى]],الفرضيات!$W$3:$Z$10,2,0)=3,"مرتفع"),
"يرجى تحديد تصنيف المبنى"),
"")</f>
        <v/>
      </c>
      <c r="AH121" s="208" t="str" cm="1">
        <f t="array" ref="AH121">IF(E121&lt;&gt;"",
IF(Table63[[#This Row],[تصنيف المبنى]]&lt;&gt;"",
_xlfn.IFS(
VLOOKUP(Table63[[#This Row],[تصنيف المبنى]],الفرضيات!$W$3:$Z$10,3,0)=1,"منخفض",
VLOOKUP(Table63[[#This Row],[تصنيف المبنى]],الفرضيات!$W$3:$Z$10,3,0)=2,"متوسط",
VLOOKUP(Table63[[#This Row],[تصنيف المبنى]],الفرضيات!$W$3:$Z$10,3,0)=3,"مرتفع"),
"يرجى تحديد تصنيف المبنى"),
"")</f>
        <v/>
      </c>
      <c r="AI121" s="208" t="str" cm="1">
        <f t="array" ref="AI121">IF(E121&lt;&gt;"",
IF(Table63[[#This Row],[تصنيف المبنى]]&lt;&gt;"",
_xlfn.IFS(
VLOOKUP(Table63[[#This Row],[تصنيف المبنى]],الفرضيات!$W$3:$Z$10,4,0)=1,"منخفض",
VLOOKUP(Table63[[#This Row],[تصنيف المبنى]],الفرضيات!$W$3:$Z$10,4,0)=2,"متوسط",
VLOOKUP(Table63[[#This Row],[تصنيف المبنى]],الفرضيات!$W$3:$Z$10,4,0)=3,"مرتفع"),
"يرجى تحديد تصنيف المبنى"),
"")</f>
        <v/>
      </c>
    </row>
  </sheetData>
  <sheetProtection algorithmName="SHA-512" hashValue="P1kPNiCQ6T3ByZSNMd1sLSstlQUvU4xPZjw4u2gT+pYKWqYQLN5zjkPkvALeoGP2L9zAzDbrW4W4J381qDOEWQ==" saltValue="pdPWVI3AiX+Ezm/NUqIN4w==" spinCount="100000" sheet="1" objects="1" scenarios="1"/>
  <protectedRanges>
    <protectedRange sqref="B4:AF121 AK4:AT51" name="Range1"/>
  </protectedRanges>
  <mergeCells count="10">
    <mergeCell ref="C2:K2"/>
    <mergeCell ref="L2:O2"/>
    <mergeCell ref="P2:R2"/>
    <mergeCell ref="S2:U2"/>
    <mergeCell ref="V2:Z2"/>
    <mergeCell ref="AB2:AC2"/>
    <mergeCell ref="AM2:AN2"/>
    <mergeCell ref="AP2:AQ2"/>
    <mergeCell ref="AR2:AT2"/>
    <mergeCell ref="AD2:AI2"/>
  </mergeCells>
  <phoneticPr fontId="12" type="noConversion"/>
  <dataValidations count="8">
    <dataValidation type="list" allowBlank="1" showInputMessage="1" showErrorMessage="1" errorTitle="القيمة خاطئة" error="يرجى الاختيار من القائمة" sqref="L4:L121" xr:uid="{A9F6A5E9-83F6-476F-A902-529D8F133420}">
      <formula1>"1,2,3"</formula1>
    </dataValidation>
    <dataValidation type="list" allowBlank="1" showInputMessage="1" showErrorMessage="1" sqref="AB4:AB121" xr:uid="{BEB90544-DDFA-47C3-B017-03FA5E1872E0}">
      <formula1>"قائم,غير قائم"</formula1>
    </dataValidation>
    <dataValidation type="list" allowBlank="1" showInputMessage="1" showErrorMessage="1" sqref="AC4:AC121" xr:uid="{9A52B4A4-BA27-4FBA-AFF6-066403200B54}">
      <formula1>INDIRECT(SUBSTITUTE($AB4," ","_"))</formula1>
    </dataValidation>
    <dataValidation type="list" allowBlank="1" showInputMessage="1" showErrorMessage="1" sqref="V4:V121" xr:uid="{C03C9A5C-D746-440A-929B-FB5FD3BBC3AA}">
      <formula1>"نعم,لا"</formula1>
    </dataValidation>
    <dataValidation type="list" allowBlank="1" showInputMessage="1" showErrorMessage="1" sqref="AD4:AF121" xr:uid="{4C1AE2FB-7099-416A-BCD3-E5B5B550035F}">
      <formula1>"منخفض,متوسط,مرتفع"</formula1>
    </dataValidation>
    <dataValidation type="list" allowBlank="1" showInputMessage="1" showErrorMessage="1" errorTitle="يرجى الاختيار من القائمة" error="يرجى الاختيار من القائمة" sqref="AO4:AO19" xr:uid="{FA0E4C2F-9C9E-4D9A-A105-FB15FB987F6D}">
      <formula1>"1,2,3"</formula1>
    </dataValidation>
    <dataValidation allowBlank="1" showInputMessage="1" showErrorMessage="1" errorTitle="يرجى الاختيار من القائمة" error="يرجى الاختيار من القائمة" sqref="AP4:AQ19 AT4:AT19 AR4:AS51" xr:uid="{060FEBB9-44DA-478B-A7BA-DFBBB51BE383}"/>
    <dataValidation type="list" allowBlank="1" showInputMessage="1" showErrorMessage="1" sqref="AL4:AL51" xr:uid="{1DE3CFDC-354E-412E-81B8-1AF6CEF5C491}">
      <formula1>$D$4:$D$121</formula1>
    </dataValidation>
  </dataValidations>
  <pageMargins left="0.7" right="0.7" top="0.75" bottom="0.75" header="0.3" footer="0.3"/>
  <headerFooter>
    <oddFooter>&amp;C_x000D_&amp;1#&amp;"Aptos"&amp;12&amp;KFFFF00 Restricted-مقيد</oddFooter>
  </headerFooter>
  <drawing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يرجى الاختيار من القائمة" error="يرجى الاختيار من القائمة" xr:uid="{BE8B52AB-B14E-442D-A5E3-1EA7220EACBD}">
          <x14:formula1>
            <xm:f>الفرضيات!$W$3:$W$8</xm:f>
          </x14:formula1>
          <xm:sqref>F5:F121</xm:sqref>
        </x14:dataValidation>
        <x14:dataValidation type="list" allowBlank="1" showInputMessage="1" showErrorMessage="1" errorTitle="يرجى الاختيار من القائمة" error="يرجى الاختيار من القائمة" xr:uid="{744BB288-0BB1-407A-949A-761AA1B040BC}">
          <x14:formula1>
            <xm:f>الفرضيات!$W$3:$W$10</xm:f>
          </x14:formula1>
          <xm:sqref>F4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8A30F-D224-44A6-9549-6FAE55EDCFCA}">
  <dimension ref="B1:F52"/>
  <sheetViews>
    <sheetView showGridLines="0" rightToLeft="1" zoomScaleNormal="100" workbookViewId="0">
      <selection activeCell="D9" sqref="D9"/>
    </sheetView>
  </sheetViews>
  <sheetFormatPr defaultColWidth="8.85546875" defaultRowHeight="24" x14ac:dyDescent="0.8"/>
  <cols>
    <col min="1" max="1" width="2.42578125" style="58" customWidth="1"/>
    <col min="2" max="2" width="6.42578125" style="58" bestFit="1" customWidth="1"/>
    <col min="3" max="3" width="20.85546875" style="58" customWidth="1"/>
    <col min="4" max="4" width="28.85546875" style="58" customWidth="1"/>
    <col min="5" max="5" width="76.42578125" style="58" customWidth="1"/>
    <col min="6" max="6" width="64.42578125" style="58" customWidth="1"/>
    <col min="7" max="7" width="14.140625" style="58" customWidth="1"/>
    <col min="8" max="8" width="16.42578125" style="58" customWidth="1"/>
    <col min="9" max="9" width="20.42578125" style="58" customWidth="1"/>
    <col min="10" max="11" width="14.85546875" style="58" bestFit="1" customWidth="1"/>
    <col min="12" max="12" width="21.85546875" style="58" bestFit="1" customWidth="1"/>
    <col min="13" max="16384" width="8.85546875" style="58"/>
  </cols>
  <sheetData>
    <row r="1" spans="2:6" ht="60" customHeight="1" thickBot="1" x14ac:dyDescent="0.85"/>
    <row r="2" spans="2:6" ht="105" customHeight="1" thickBot="1" x14ac:dyDescent="0.85">
      <c r="B2" s="296" t="s">
        <v>164</v>
      </c>
      <c r="C2" s="297"/>
      <c r="D2" s="298"/>
      <c r="E2" s="294" t="s">
        <v>222</v>
      </c>
      <c r="F2" s="295"/>
    </row>
    <row r="3" spans="2:6" ht="21" customHeight="1" thickBot="1" x14ac:dyDescent="0.85"/>
    <row r="4" spans="2:6" x14ac:dyDescent="0.8">
      <c r="B4" s="162" t="s">
        <v>34</v>
      </c>
      <c r="C4" s="224" t="s">
        <v>158</v>
      </c>
      <c r="D4" s="163" t="s">
        <v>169</v>
      </c>
      <c r="E4" s="163" t="s">
        <v>168</v>
      </c>
      <c r="F4" s="207" t="s">
        <v>221</v>
      </c>
    </row>
    <row r="5" spans="2:6" x14ac:dyDescent="0.8">
      <c r="B5" s="164">
        <v>1</v>
      </c>
      <c r="C5" s="225"/>
      <c r="D5" s="210"/>
      <c r="E5" s="159" t="s">
        <v>233</v>
      </c>
      <c r="F5" s="159" t="s">
        <v>234</v>
      </c>
    </row>
    <row r="6" spans="2:6" x14ac:dyDescent="0.8">
      <c r="B6" s="164">
        <v>2</v>
      </c>
      <c r="C6" s="225"/>
      <c r="D6" s="209"/>
      <c r="E6" s="159"/>
      <c r="F6" s="159"/>
    </row>
    <row r="7" spans="2:6" x14ac:dyDescent="0.8">
      <c r="B7" s="164">
        <v>3</v>
      </c>
      <c r="C7" s="225"/>
      <c r="D7" s="209"/>
      <c r="E7" s="159"/>
      <c r="F7" s="159"/>
    </row>
    <row r="8" spans="2:6" x14ac:dyDescent="0.8">
      <c r="B8" s="164">
        <v>4</v>
      </c>
      <c r="C8" s="225"/>
      <c r="D8" s="209"/>
      <c r="E8" s="159"/>
      <c r="F8" s="159"/>
    </row>
    <row r="9" spans="2:6" x14ac:dyDescent="0.8">
      <c r="B9" s="164">
        <v>5</v>
      </c>
      <c r="C9" s="225"/>
      <c r="D9" s="209"/>
      <c r="E9" s="159"/>
      <c r="F9" s="159"/>
    </row>
    <row r="10" spans="2:6" x14ac:dyDescent="0.8">
      <c r="B10" s="164">
        <v>6</v>
      </c>
      <c r="C10" s="225"/>
      <c r="D10" s="209"/>
      <c r="E10" s="159"/>
      <c r="F10" s="159"/>
    </row>
    <row r="11" spans="2:6" x14ac:dyDescent="0.8">
      <c r="B11" s="164">
        <v>7</v>
      </c>
      <c r="C11" s="225"/>
      <c r="D11" s="209"/>
      <c r="E11" s="159"/>
      <c r="F11" s="159"/>
    </row>
    <row r="12" spans="2:6" x14ac:dyDescent="0.8">
      <c r="B12" s="164">
        <v>8</v>
      </c>
      <c r="C12" s="225"/>
      <c r="D12" s="209"/>
      <c r="E12" s="159"/>
      <c r="F12" s="159"/>
    </row>
    <row r="13" spans="2:6" x14ac:dyDescent="0.8">
      <c r="B13" s="164">
        <v>9</v>
      </c>
      <c r="C13" s="225"/>
      <c r="D13" s="209"/>
      <c r="E13" s="159"/>
      <c r="F13" s="159"/>
    </row>
    <row r="14" spans="2:6" x14ac:dyDescent="0.8">
      <c r="B14" s="164">
        <v>10</v>
      </c>
      <c r="C14" s="225"/>
      <c r="D14" s="209"/>
      <c r="E14" s="159"/>
      <c r="F14" s="159"/>
    </row>
    <row r="15" spans="2:6" x14ac:dyDescent="0.8">
      <c r="B15" s="164">
        <v>11</v>
      </c>
      <c r="C15" s="225"/>
      <c r="D15" s="209"/>
      <c r="E15" s="159"/>
      <c r="F15" s="159"/>
    </row>
    <row r="16" spans="2:6" x14ac:dyDescent="0.8">
      <c r="B16" s="164">
        <v>12</v>
      </c>
      <c r="C16" s="225"/>
      <c r="D16" s="209"/>
      <c r="E16" s="159"/>
      <c r="F16" s="159"/>
    </row>
    <row r="17" spans="2:6" x14ac:dyDescent="0.8">
      <c r="B17" s="164">
        <v>13</v>
      </c>
      <c r="C17" s="225"/>
      <c r="D17" s="209"/>
      <c r="E17" s="159"/>
      <c r="F17" s="159"/>
    </row>
    <row r="18" spans="2:6" x14ac:dyDescent="0.8">
      <c r="B18" s="164">
        <v>14</v>
      </c>
      <c r="C18" s="225"/>
      <c r="D18" s="209"/>
      <c r="E18" s="159"/>
      <c r="F18" s="159"/>
    </row>
    <row r="19" spans="2:6" x14ac:dyDescent="0.8">
      <c r="B19" s="164">
        <v>15</v>
      </c>
      <c r="C19" s="225"/>
      <c r="D19" s="209"/>
      <c r="E19" s="159"/>
      <c r="F19" s="159"/>
    </row>
    <row r="20" spans="2:6" x14ac:dyDescent="0.8">
      <c r="B20" s="164">
        <v>16</v>
      </c>
      <c r="C20" s="225"/>
      <c r="D20" s="209"/>
      <c r="E20" s="159"/>
      <c r="F20" s="159"/>
    </row>
    <row r="21" spans="2:6" x14ac:dyDescent="0.8">
      <c r="B21" s="165"/>
      <c r="C21" s="60"/>
      <c r="D21" s="159"/>
      <c r="E21" s="159"/>
      <c r="F21" s="159"/>
    </row>
    <row r="22" spans="2:6" x14ac:dyDescent="0.8">
      <c r="B22" s="165"/>
      <c r="C22" s="60"/>
      <c r="D22" s="159"/>
      <c r="E22" s="159"/>
      <c r="F22" s="159"/>
    </row>
    <row r="23" spans="2:6" x14ac:dyDescent="0.8">
      <c r="B23" s="165"/>
      <c r="C23" s="60"/>
      <c r="D23" s="159"/>
      <c r="E23" s="159"/>
      <c r="F23" s="159"/>
    </row>
    <row r="24" spans="2:6" x14ac:dyDescent="0.8">
      <c r="B24" s="165"/>
      <c r="C24" s="60"/>
      <c r="D24" s="159"/>
      <c r="E24" s="159"/>
      <c r="F24" s="159"/>
    </row>
    <row r="25" spans="2:6" x14ac:dyDescent="0.8">
      <c r="B25" s="165"/>
      <c r="C25" s="60"/>
      <c r="D25" s="159"/>
      <c r="E25" s="159"/>
      <c r="F25" s="159"/>
    </row>
    <row r="26" spans="2:6" x14ac:dyDescent="0.8">
      <c r="B26" s="165"/>
      <c r="C26" s="60"/>
      <c r="D26" s="159"/>
      <c r="E26" s="159"/>
      <c r="F26" s="159"/>
    </row>
    <row r="27" spans="2:6" x14ac:dyDescent="0.8">
      <c r="B27" s="165"/>
      <c r="C27" s="60"/>
      <c r="D27" s="159"/>
      <c r="E27" s="159"/>
      <c r="F27" s="159"/>
    </row>
    <row r="28" spans="2:6" x14ac:dyDescent="0.8">
      <c r="B28" s="165"/>
      <c r="C28" s="60"/>
      <c r="D28" s="159"/>
      <c r="E28" s="159"/>
      <c r="F28" s="159"/>
    </row>
    <row r="29" spans="2:6" x14ac:dyDescent="0.8">
      <c r="B29" s="165"/>
      <c r="C29" s="60"/>
      <c r="D29" s="159"/>
      <c r="E29" s="159"/>
      <c r="F29" s="159"/>
    </row>
    <row r="30" spans="2:6" x14ac:dyDescent="0.8">
      <c r="B30" s="165"/>
      <c r="C30" s="60"/>
      <c r="D30" s="159"/>
      <c r="E30" s="61"/>
      <c r="F30" s="159"/>
    </row>
    <row r="31" spans="2:6" x14ac:dyDescent="0.8">
      <c r="B31" s="165"/>
      <c r="C31" s="60"/>
      <c r="D31" s="159"/>
      <c r="E31" s="61"/>
      <c r="F31" s="159"/>
    </row>
    <row r="32" spans="2:6" x14ac:dyDescent="0.8">
      <c r="B32" s="165"/>
      <c r="C32" s="60"/>
      <c r="D32" s="159"/>
      <c r="E32" s="61"/>
      <c r="F32" s="159"/>
    </row>
    <row r="33" spans="2:6" x14ac:dyDescent="0.8">
      <c r="B33" s="165"/>
      <c r="C33" s="60"/>
      <c r="D33" s="159"/>
      <c r="E33" s="61"/>
      <c r="F33" s="159"/>
    </row>
    <row r="34" spans="2:6" x14ac:dyDescent="0.8">
      <c r="B34" s="165"/>
      <c r="C34" s="60"/>
      <c r="D34" s="159"/>
      <c r="E34" s="61"/>
      <c r="F34" s="159"/>
    </row>
    <row r="35" spans="2:6" x14ac:dyDescent="0.8">
      <c r="B35" s="165"/>
      <c r="C35" s="60"/>
      <c r="D35" s="159"/>
      <c r="E35" s="61"/>
      <c r="F35" s="159"/>
    </row>
    <row r="36" spans="2:6" x14ac:dyDescent="0.8">
      <c r="B36" s="165"/>
      <c r="C36" s="60"/>
      <c r="D36" s="159"/>
      <c r="E36" s="61"/>
      <c r="F36" s="159"/>
    </row>
    <row r="37" spans="2:6" x14ac:dyDescent="0.8">
      <c r="B37" s="165"/>
      <c r="C37" s="60"/>
      <c r="D37" s="159"/>
      <c r="E37" s="61"/>
      <c r="F37" s="159"/>
    </row>
    <row r="38" spans="2:6" x14ac:dyDescent="0.8">
      <c r="B38" s="165"/>
      <c r="C38" s="60"/>
      <c r="D38" s="159"/>
      <c r="E38" s="61"/>
      <c r="F38" s="159"/>
    </row>
    <row r="39" spans="2:6" x14ac:dyDescent="0.8">
      <c r="B39" s="165"/>
      <c r="C39" s="60"/>
      <c r="D39" s="159"/>
      <c r="E39" s="61"/>
      <c r="F39" s="159"/>
    </row>
    <row r="40" spans="2:6" x14ac:dyDescent="0.8">
      <c r="B40" s="165"/>
      <c r="C40" s="60"/>
      <c r="D40" s="159"/>
      <c r="E40" s="61"/>
      <c r="F40" s="159"/>
    </row>
    <row r="41" spans="2:6" x14ac:dyDescent="0.8">
      <c r="B41" s="165"/>
      <c r="C41" s="60"/>
      <c r="D41" s="159"/>
      <c r="E41" s="61"/>
      <c r="F41" s="159"/>
    </row>
    <row r="42" spans="2:6" x14ac:dyDescent="0.8">
      <c r="B42" s="165"/>
      <c r="C42" s="60"/>
      <c r="D42" s="159"/>
      <c r="E42" s="61"/>
      <c r="F42" s="159"/>
    </row>
    <row r="43" spans="2:6" x14ac:dyDescent="0.8">
      <c r="B43" s="165"/>
      <c r="C43" s="60"/>
      <c r="D43" s="159"/>
      <c r="E43" s="61"/>
      <c r="F43" s="159"/>
    </row>
    <row r="44" spans="2:6" x14ac:dyDescent="0.8">
      <c r="B44" s="165"/>
      <c r="C44" s="60"/>
      <c r="D44" s="159"/>
      <c r="E44" s="61"/>
      <c r="F44" s="159"/>
    </row>
    <row r="45" spans="2:6" x14ac:dyDescent="0.8">
      <c r="B45" s="165"/>
      <c r="C45" s="60"/>
      <c r="D45" s="159"/>
      <c r="E45" s="61"/>
      <c r="F45" s="159"/>
    </row>
    <row r="46" spans="2:6" x14ac:dyDescent="0.8">
      <c r="B46" s="165"/>
      <c r="C46" s="60"/>
      <c r="D46" s="159"/>
      <c r="E46" s="61"/>
      <c r="F46" s="159"/>
    </row>
    <row r="47" spans="2:6" x14ac:dyDescent="0.8">
      <c r="B47" s="165"/>
      <c r="C47" s="60"/>
      <c r="D47" s="159"/>
      <c r="E47" s="61"/>
      <c r="F47" s="159"/>
    </row>
    <row r="48" spans="2:6" x14ac:dyDescent="0.8">
      <c r="B48" s="165"/>
      <c r="C48" s="60"/>
      <c r="D48" s="159"/>
      <c r="E48" s="61"/>
      <c r="F48" s="159"/>
    </row>
    <row r="49" spans="2:6" x14ac:dyDescent="0.8">
      <c r="B49" s="165"/>
      <c r="C49" s="60"/>
      <c r="D49" s="159"/>
      <c r="E49" s="61"/>
      <c r="F49" s="159"/>
    </row>
    <row r="50" spans="2:6" x14ac:dyDescent="0.8">
      <c r="B50" s="165"/>
      <c r="C50" s="60"/>
      <c r="D50" s="159"/>
      <c r="E50" s="61"/>
      <c r="F50" s="159"/>
    </row>
    <row r="51" spans="2:6" x14ac:dyDescent="0.8">
      <c r="B51" s="165"/>
      <c r="C51" s="60"/>
      <c r="D51" s="159"/>
      <c r="E51" s="61"/>
      <c r="F51" s="159"/>
    </row>
    <row r="52" spans="2:6" ht="24.75" thickBot="1" x14ac:dyDescent="0.85">
      <c r="B52" s="166"/>
      <c r="C52" s="64"/>
      <c r="D52" s="159"/>
      <c r="E52" s="167"/>
      <c r="F52" s="159"/>
    </row>
  </sheetData>
  <sheetProtection algorithmName="SHA-512" hashValue="Kp6ejKRlaW7UHn/YB4mpoWZN5uVn6KMLpcNH8zavoNeCu0zkXdBbDmBCePDYinJ8TwWAKq5QPQ2Zzl7Y47kP2g==" saltValue="UnQIf+sXyiCHBDOgWYwXVg==" spinCount="100000" sheet="1" objects="1" scenarios="1"/>
  <protectedRanges>
    <protectedRange sqref="B5:F132" name="Range1"/>
  </protectedRanges>
  <mergeCells count="2">
    <mergeCell ref="E2:F2"/>
    <mergeCell ref="B2:D2"/>
  </mergeCells>
  <pageMargins left="0.7" right="0.7" top="0.75" bottom="0.75" header="0.3" footer="0.3"/>
  <headerFooter>
    <oddFooter>&amp;C_x000D_&amp;1#&amp;"Aptos"&amp;12&amp;KFFFF00 Restricted-مقيد</oddFooter>
  </headerFooter>
  <drawing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errorTitle="يرجى الاختيار من القائمة" error="يرجى الاختيار من القائمة" xr:uid="{CE485159-1B4C-46EB-BEFF-FED137EEDA39}">
          <x14:formula1>
            <xm:f>'حصر بيانات المشروع'!$E$4:$E$51</xm:f>
          </x14:formula1>
          <xm:sqref>D21:D52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C1206-0628-444C-8D56-C87A751DBD84}">
  <dimension ref="B1:S38"/>
  <sheetViews>
    <sheetView showGridLines="0" rightToLeft="1" zoomScale="80" zoomScaleNormal="80" workbookViewId="0">
      <selection activeCell="J5" sqref="J5:J7"/>
    </sheetView>
  </sheetViews>
  <sheetFormatPr defaultColWidth="8.85546875" defaultRowHeight="33" x14ac:dyDescent="1.1000000000000001"/>
  <cols>
    <col min="1" max="1" width="4.85546875" style="2" customWidth="1"/>
    <col min="2" max="2" width="6.85546875" style="2" bestFit="1" customWidth="1"/>
    <col min="3" max="3" width="39.42578125" style="2" customWidth="1"/>
    <col min="4" max="8" width="12.85546875" style="2" customWidth="1"/>
    <col min="9" max="9" width="2.85546875" style="2" customWidth="1"/>
    <col min="10" max="10" width="22.85546875" style="2" customWidth="1"/>
    <col min="11" max="15" width="12.85546875" style="2" customWidth="1"/>
    <col min="16" max="16" width="26.85546875" style="2" customWidth="1"/>
    <col min="17" max="17" width="20.42578125" style="2" customWidth="1"/>
    <col min="18" max="18" width="44.42578125" style="2" customWidth="1"/>
    <col min="19" max="19" width="53.140625" style="214" customWidth="1"/>
    <col min="20" max="20" width="6.85546875" style="2" bestFit="1" customWidth="1"/>
    <col min="21" max="21" width="17.140625" style="2" bestFit="1" customWidth="1"/>
    <col min="22" max="22" width="9.42578125" style="2" bestFit="1" customWidth="1"/>
    <col min="23" max="23" width="17.42578125" style="2" customWidth="1"/>
    <col min="24" max="24" width="17.42578125" style="2" bestFit="1" customWidth="1"/>
    <col min="25" max="25" width="19.85546875" style="2" bestFit="1" customWidth="1"/>
    <col min="26" max="16384" width="8.85546875" style="2"/>
  </cols>
  <sheetData>
    <row r="1" spans="2:19" ht="66" customHeight="1" thickBot="1" x14ac:dyDescent="1.05">
      <c r="S1" s="2"/>
    </row>
    <row r="2" spans="2:19" ht="39" x14ac:dyDescent="1">
      <c r="B2" s="299"/>
      <c r="C2" s="300"/>
      <c r="D2" s="303" t="s">
        <v>201</v>
      </c>
      <c r="E2" s="303"/>
      <c r="F2" s="303"/>
      <c r="G2" s="303"/>
      <c r="H2" s="304"/>
      <c r="I2" s="46"/>
      <c r="J2" s="313"/>
      <c r="K2" s="305" t="s">
        <v>53</v>
      </c>
      <c r="L2" s="305"/>
      <c r="M2" s="305"/>
      <c r="N2" s="305"/>
      <c r="O2" s="305"/>
      <c r="P2" s="305"/>
      <c r="Q2" s="305"/>
      <c r="R2" s="306" t="s">
        <v>54</v>
      </c>
      <c r="S2" s="308" t="s">
        <v>55</v>
      </c>
    </row>
    <row r="3" spans="2:19" ht="39" x14ac:dyDescent="1">
      <c r="B3" s="301"/>
      <c r="C3" s="302"/>
      <c r="D3" s="310" t="s">
        <v>56</v>
      </c>
      <c r="E3" s="310"/>
      <c r="F3" s="310"/>
      <c r="G3" s="310"/>
      <c r="H3" s="311"/>
      <c r="I3" s="46"/>
      <c r="J3" s="314"/>
      <c r="K3" s="312" t="s">
        <v>56</v>
      </c>
      <c r="L3" s="312"/>
      <c r="M3" s="312"/>
      <c r="N3" s="312"/>
      <c r="O3" s="312"/>
      <c r="P3" s="312" t="s">
        <v>57</v>
      </c>
      <c r="Q3" s="312"/>
      <c r="R3" s="307"/>
      <c r="S3" s="309"/>
    </row>
    <row r="4" spans="2:19" ht="56.45" customHeight="1" x14ac:dyDescent="1">
      <c r="B4" s="24" t="s">
        <v>34</v>
      </c>
      <c r="C4" s="3" t="s">
        <v>5</v>
      </c>
      <c r="D4" s="4" t="s">
        <v>6</v>
      </c>
      <c r="E4" s="4" t="s">
        <v>7</v>
      </c>
      <c r="F4" s="4" t="s">
        <v>8</v>
      </c>
      <c r="G4" s="4" t="s">
        <v>9</v>
      </c>
      <c r="H4" s="23" t="s">
        <v>10</v>
      </c>
      <c r="I4" s="47"/>
      <c r="J4" s="151" t="s">
        <v>5</v>
      </c>
      <c r="K4" s="5" t="s">
        <v>6</v>
      </c>
      <c r="L4" s="5" t="s">
        <v>7</v>
      </c>
      <c r="M4" s="5" t="s">
        <v>8</v>
      </c>
      <c r="N4" s="5" t="s">
        <v>9</v>
      </c>
      <c r="O4" s="5" t="s">
        <v>10</v>
      </c>
      <c r="P4" s="45" t="s">
        <v>58</v>
      </c>
      <c r="Q4" s="45" t="s">
        <v>59</v>
      </c>
      <c r="R4" s="307"/>
      <c r="S4" s="309"/>
    </row>
    <row r="5" spans="2:19" ht="54.95" customHeight="1" x14ac:dyDescent="1.1000000000000001">
      <c r="B5" s="31">
        <v>1</v>
      </c>
      <c r="C5" s="25" t="str" cm="1">
        <f t="array" ref="C5">IF('الصفحة الرئيسية '!E11="","يجب تعبئة مدة المنافسة في الصفحة الرئيسية",_xlfn.CHOOSECOLS(_xlfn._xlws.FILTER(Table8[], (Table8[السنة 1] + Table8[السنة 2] + Table8[السنة 3] + Table8[السنة 4] + Table8[السنة 5]) &lt;&gt; 0),1,2,3,4,5,6))</f>
        <v>يجب تعبئة مدة المنافسة في الصفحة الرئيسية</v>
      </c>
      <c r="D5" s="29"/>
      <c r="E5" s="29"/>
      <c r="F5" s="29"/>
      <c r="G5" s="29"/>
      <c r="H5" s="53"/>
      <c r="I5" s="48"/>
      <c r="J5" s="149"/>
      <c r="K5" s="22"/>
      <c r="L5" s="22"/>
      <c r="M5" s="22"/>
      <c r="N5" s="22"/>
      <c r="O5" s="22"/>
      <c r="P5" s="22"/>
      <c r="Q5" s="30">
        <f>SUM('بيانات القوى العاملة'!$K5:$O5)*'بيانات القوى العاملة'!$P5*12</f>
        <v>0</v>
      </c>
      <c r="R5" s="30" t="str">
        <f>IF(SUM(D5:H5,K5:O5)=0,"",IF(SUM(K5:O5)&lt;=SUM(D5:H5),"الكميات المطلوبة متناسبة مع معايير الضوابط","الكميات المطلوبة غير متناسبة مع معايير الضوابط، يرجى تعبئة الأسباب وارفاق الوثائق الداعمة"))</f>
        <v/>
      </c>
      <c r="S5" s="212"/>
    </row>
    <row r="6" spans="2:19" ht="54.95" customHeight="1" x14ac:dyDescent="1.1000000000000001">
      <c r="B6" s="31">
        <v>2</v>
      </c>
      <c r="C6" s="25"/>
      <c r="D6" s="29"/>
      <c r="E6" s="29"/>
      <c r="F6" s="29"/>
      <c r="G6" s="29"/>
      <c r="H6" s="53"/>
      <c r="I6" s="48"/>
      <c r="J6" s="149"/>
      <c r="K6" s="22"/>
      <c r="L6" s="22"/>
      <c r="M6" s="22"/>
      <c r="N6" s="22"/>
      <c r="O6" s="22"/>
      <c r="P6" s="22"/>
      <c r="Q6" s="30">
        <f>SUM('بيانات القوى العاملة'!$K6:$O6)*'بيانات القوى العاملة'!$P6*12</f>
        <v>0</v>
      </c>
      <c r="R6" s="30" t="str">
        <f>IF(SUM(D6:H6,K6:O6)=0,"",IF(SUM(K6:O6)&lt;=SUM(D6:H6),"الكميات المطلوبة متناسبة مع معايير الضوابط","الكميات المطلوبة غير متناسبة مع معايير الضوابط، يرجى تعبئة الأسباب وارفاق الوثائق الداعمة"))</f>
        <v/>
      </c>
      <c r="S6" s="212"/>
    </row>
    <row r="7" spans="2:19" ht="54.95" customHeight="1" x14ac:dyDescent="1.1000000000000001">
      <c r="B7" s="31">
        <v>3</v>
      </c>
      <c r="C7" s="25"/>
      <c r="D7" s="29"/>
      <c r="E7" s="29"/>
      <c r="F7" s="29"/>
      <c r="G7" s="29"/>
      <c r="H7" s="53"/>
      <c r="I7" s="48"/>
      <c r="J7" s="149"/>
      <c r="K7" s="22"/>
      <c r="L7" s="22"/>
      <c r="M7" s="22"/>
      <c r="N7" s="22"/>
      <c r="O7" s="22"/>
      <c r="P7" s="22"/>
      <c r="Q7" s="30">
        <f>SUM('بيانات القوى العاملة'!$K7:$O7)*'بيانات القوى العاملة'!$P7*12</f>
        <v>0</v>
      </c>
      <c r="R7" s="30" t="str">
        <f t="shared" ref="R7:R37" si="0">IF(SUM(D7:H7,K7:O7)=0,"",IF(SUM(K7:O7)&lt;=SUM(D7:H7),"الكميات المطلوبة متناسبة مع معايير الضوابط","الكميات المطلوبة غير متناسبة مع معايير الضوابط، يرجى تعبئة الأسباب وارفاق الوثائق الداعمة"))</f>
        <v/>
      </c>
      <c r="S7" s="212"/>
    </row>
    <row r="8" spans="2:19" ht="54.95" customHeight="1" x14ac:dyDescent="1.1000000000000001">
      <c r="B8" s="31">
        <v>4</v>
      </c>
      <c r="C8" s="25"/>
      <c r="D8" s="29"/>
      <c r="E8" s="29"/>
      <c r="F8" s="29"/>
      <c r="G8" s="29"/>
      <c r="H8" s="53"/>
      <c r="I8" s="48"/>
      <c r="J8" s="149"/>
      <c r="K8" s="22"/>
      <c r="L8" s="22"/>
      <c r="M8" s="22"/>
      <c r="N8" s="22"/>
      <c r="O8" s="22"/>
      <c r="P8" s="22"/>
      <c r="Q8" s="30">
        <f>SUM('بيانات القوى العاملة'!$K8:$O8)*'بيانات القوى العاملة'!$P8*12</f>
        <v>0</v>
      </c>
      <c r="R8" s="30" t="str">
        <f t="shared" si="0"/>
        <v/>
      </c>
      <c r="S8" s="212"/>
    </row>
    <row r="9" spans="2:19" ht="54.95" customHeight="1" x14ac:dyDescent="1">
      <c r="B9" s="31">
        <v>5</v>
      </c>
      <c r="C9" s="25"/>
      <c r="D9" s="29"/>
      <c r="E9" s="29"/>
      <c r="F9" s="29"/>
      <c r="G9" s="29"/>
      <c r="H9" s="53"/>
      <c r="I9" s="48"/>
      <c r="J9" s="149"/>
      <c r="K9" s="22"/>
      <c r="L9" s="22"/>
      <c r="M9" s="22"/>
      <c r="N9" s="22"/>
      <c r="O9" s="22"/>
      <c r="P9" s="22"/>
      <c r="Q9" s="30">
        <f>SUM('بيانات القوى العاملة'!$K9:$O9)*'بيانات القوى العاملة'!$P9*12</f>
        <v>0</v>
      </c>
      <c r="R9" s="30" t="str">
        <f t="shared" si="0"/>
        <v/>
      </c>
      <c r="S9" s="211"/>
    </row>
    <row r="10" spans="2:19" ht="54.95" customHeight="1" x14ac:dyDescent="1.1000000000000001">
      <c r="B10" s="31">
        <v>6</v>
      </c>
      <c r="C10" s="25"/>
      <c r="D10" s="29"/>
      <c r="E10" s="29"/>
      <c r="F10" s="29"/>
      <c r="G10" s="29"/>
      <c r="H10" s="53"/>
      <c r="I10" s="48"/>
      <c r="J10" s="149"/>
      <c r="K10" s="22"/>
      <c r="L10" s="22"/>
      <c r="M10" s="22"/>
      <c r="N10" s="22"/>
      <c r="O10" s="22"/>
      <c r="P10" s="22"/>
      <c r="Q10" s="30">
        <f>SUM('بيانات القوى العاملة'!$K10:$O10)*'بيانات القوى العاملة'!$P10*12</f>
        <v>0</v>
      </c>
      <c r="R10" s="30" t="str">
        <f t="shared" si="0"/>
        <v/>
      </c>
      <c r="S10" s="212"/>
    </row>
    <row r="11" spans="2:19" ht="54.95" customHeight="1" x14ac:dyDescent="1.1000000000000001">
      <c r="B11" s="31">
        <v>7</v>
      </c>
      <c r="C11" s="25"/>
      <c r="D11" s="29"/>
      <c r="E11" s="29"/>
      <c r="F11" s="29"/>
      <c r="G11" s="29"/>
      <c r="H11" s="53"/>
      <c r="I11" s="48"/>
      <c r="J11" s="149"/>
      <c r="K11" s="22"/>
      <c r="L11" s="22"/>
      <c r="M11" s="22"/>
      <c r="N11" s="22"/>
      <c r="O11" s="22"/>
      <c r="P11" s="22"/>
      <c r="Q11" s="30">
        <f>SUM('بيانات القوى العاملة'!$K11:$O11)*'بيانات القوى العاملة'!$P11*12</f>
        <v>0</v>
      </c>
      <c r="R11" s="30" t="str">
        <f t="shared" si="0"/>
        <v/>
      </c>
      <c r="S11" s="212"/>
    </row>
    <row r="12" spans="2:19" ht="54.95" customHeight="1" x14ac:dyDescent="1.1000000000000001">
      <c r="B12" s="31">
        <v>8</v>
      </c>
      <c r="C12" s="25"/>
      <c r="D12" s="29"/>
      <c r="E12" s="29"/>
      <c r="F12" s="29"/>
      <c r="G12" s="29"/>
      <c r="H12" s="53"/>
      <c r="I12" s="48"/>
      <c r="J12" s="149"/>
      <c r="K12" s="22"/>
      <c r="L12" s="22"/>
      <c r="M12" s="22"/>
      <c r="N12" s="22"/>
      <c r="O12" s="22"/>
      <c r="P12" s="22"/>
      <c r="Q12" s="30">
        <f>SUM('بيانات القوى العاملة'!$K12:$O12)*'بيانات القوى العاملة'!$P12*12</f>
        <v>0</v>
      </c>
      <c r="R12" s="30" t="str">
        <f t="shared" si="0"/>
        <v/>
      </c>
      <c r="S12" s="212"/>
    </row>
    <row r="13" spans="2:19" ht="54.95" customHeight="1" x14ac:dyDescent="1.1000000000000001">
      <c r="B13" s="31">
        <v>9</v>
      </c>
      <c r="C13" s="25"/>
      <c r="D13" s="29"/>
      <c r="E13" s="29"/>
      <c r="F13" s="29"/>
      <c r="G13" s="29"/>
      <c r="H13" s="53"/>
      <c r="I13" s="48"/>
      <c r="J13" s="149"/>
      <c r="K13" s="22"/>
      <c r="L13" s="22"/>
      <c r="M13" s="22"/>
      <c r="N13" s="22"/>
      <c r="O13" s="22"/>
      <c r="P13" s="22"/>
      <c r="Q13" s="30">
        <f>SUM('بيانات القوى العاملة'!$K13:$O13)*'بيانات القوى العاملة'!$P13*12</f>
        <v>0</v>
      </c>
      <c r="R13" s="30" t="str">
        <f t="shared" si="0"/>
        <v/>
      </c>
      <c r="S13" s="212"/>
    </row>
    <row r="14" spans="2:19" ht="54.95" customHeight="1" x14ac:dyDescent="1.1000000000000001">
      <c r="B14" s="31">
        <v>10</v>
      </c>
      <c r="C14" s="25"/>
      <c r="D14" s="29"/>
      <c r="E14" s="29"/>
      <c r="F14" s="29"/>
      <c r="G14" s="29"/>
      <c r="H14" s="53"/>
      <c r="I14" s="48"/>
      <c r="J14" s="149"/>
      <c r="K14" s="22"/>
      <c r="L14" s="22"/>
      <c r="M14" s="22"/>
      <c r="N14" s="22"/>
      <c r="O14" s="22"/>
      <c r="P14" s="22"/>
      <c r="Q14" s="30">
        <f>SUM('بيانات القوى العاملة'!$K14:$O14)*'بيانات القوى العاملة'!$P14*12</f>
        <v>0</v>
      </c>
      <c r="R14" s="30" t="str">
        <f t="shared" si="0"/>
        <v/>
      </c>
      <c r="S14" s="212"/>
    </row>
    <row r="15" spans="2:19" ht="54.95" customHeight="1" x14ac:dyDescent="1.1000000000000001">
      <c r="B15" s="31">
        <v>11</v>
      </c>
      <c r="C15" s="25"/>
      <c r="D15" s="29"/>
      <c r="E15" s="29"/>
      <c r="F15" s="29"/>
      <c r="G15" s="29"/>
      <c r="H15" s="53"/>
      <c r="I15" s="48"/>
      <c r="J15" s="149"/>
      <c r="K15" s="22"/>
      <c r="L15" s="22"/>
      <c r="M15" s="22"/>
      <c r="N15" s="22"/>
      <c r="O15" s="22"/>
      <c r="P15" s="22"/>
      <c r="Q15" s="30">
        <f>SUM('بيانات القوى العاملة'!$K15:$O15)*'بيانات القوى العاملة'!$P15*12</f>
        <v>0</v>
      </c>
      <c r="R15" s="30" t="str">
        <f t="shared" si="0"/>
        <v/>
      </c>
      <c r="S15" s="212"/>
    </row>
    <row r="16" spans="2:19" ht="54.95" customHeight="1" x14ac:dyDescent="1.1000000000000001">
      <c r="B16" s="31">
        <v>12</v>
      </c>
      <c r="C16" s="25"/>
      <c r="D16" s="29"/>
      <c r="E16" s="29"/>
      <c r="F16" s="29"/>
      <c r="G16" s="29"/>
      <c r="H16" s="53"/>
      <c r="I16" s="48"/>
      <c r="J16" s="149"/>
      <c r="K16" s="22"/>
      <c r="L16" s="22"/>
      <c r="M16" s="22"/>
      <c r="N16" s="22"/>
      <c r="O16" s="22"/>
      <c r="P16" s="22"/>
      <c r="Q16" s="30">
        <f>SUM('بيانات القوى العاملة'!$K16:$O16)*'بيانات القوى العاملة'!$P16*12</f>
        <v>0</v>
      </c>
      <c r="R16" s="30" t="str">
        <f t="shared" si="0"/>
        <v/>
      </c>
      <c r="S16" s="212"/>
    </row>
    <row r="17" spans="2:19" ht="54.95" customHeight="1" x14ac:dyDescent="1.1000000000000001">
      <c r="B17" s="31">
        <v>13</v>
      </c>
      <c r="C17" s="25"/>
      <c r="D17" s="29"/>
      <c r="E17" s="29"/>
      <c r="F17" s="29"/>
      <c r="G17" s="29"/>
      <c r="H17" s="53"/>
      <c r="I17" s="48"/>
      <c r="J17" s="149"/>
      <c r="K17" s="22"/>
      <c r="L17" s="22"/>
      <c r="M17" s="22"/>
      <c r="N17" s="22"/>
      <c r="O17" s="22"/>
      <c r="P17" s="22"/>
      <c r="Q17" s="30">
        <f>SUM('بيانات القوى العاملة'!$K17:$O17)*'بيانات القوى العاملة'!$P17*12</f>
        <v>0</v>
      </c>
      <c r="R17" s="30" t="str">
        <f t="shared" si="0"/>
        <v/>
      </c>
      <c r="S17" s="212"/>
    </row>
    <row r="18" spans="2:19" ht="54.95" customHeight="1" x14ac:dyDescent="1.1000000000000001">
      <c r="B18" s="31">
        <v>14</v>
      </c>
      <c r="C18" s="25"/>
      <c r="D18" s="29"/>
      <c r="E18" s="29"/>
      <c r="F18" s="29"/>
      <c r="G18" s="29"/>
      <c r="H18" s="53"/>
      <c r="I18" s="48"/>
      <c r="J18" s="149"/>
      <c r="K18" s="22"/>
      <c r="L18" s="22"/>
      <c r="M18" s="22"/>
      <c r="N18" s="22"/>
      <c r="O18" s="22"/>
      <c r="P18" s="22"/>
      <c r="Q18" s="30">
        <f>SUM('بيانات القوى العاملة'!$K18:$O18)*'بيانات القوى العاملة'!$P18*12</f>
        <v>0</v>
      </c>
      <c r="R18" s="30" t="str">
        <f t="shared" si="0"/>
        <v/>
      </c>
      <c r="S18" s="212"/>
    </row>
    <row r="19" spans="2:19" ht="54.95" customHeight="1" x14ac:dyDescent="1.1000000000000001">
      <c r="B19" s="31">
        <v>15</v>
      </c>
      <c r="C19" s="25"/>
      <c r="D19" s="29"/>
      <c r="E19" s="29"/>
      <c r="F19" s="29"/>
      <c r="G19" s="29"/>
      <c r="H19" s="53"/>
      <c r="I19" s="48"/>
      <c r="J19" s="149"/>
      <c r="K19" s="22"/>
      <c r="L19" s="22"/>
      <c r="M19" s="22"/>
      <c r="N19" s="22"/>
      <c r="O19" s="22"/>
      <c r="P19" s="22"/>
      <c r="Q19" s="30">
        <f>SUM('بيانات القوى العاملة'!$K19:$O19)*'بيانات القوى العاملة'!$P19*12</f>
        <v>0</v>
      </c>
      <c r="R19" s="30" t="str">
        <f t="shared" si="0"/>
        <v/>
      </c>
      <c r="S19" s="212"/>
    </row>
    <row r="20" spans="2:19" ht="54.95" customHeight="1" x14ac:dyDescent="1.1000000000000001">
      <c r="B20" s="31">
        <v>16</v>
      </c>
      <c r="C20" s="25"/>
      <c r="D20" s="29"/>
      <c r="E20" s="29"/>
      <c r="F20" s="29"/>
      <c r="G20" s="29"/>
      <c r="H20" s="53"/>
      <c r="I20" s="48"/>
      <c r="J20" s="149"/>
      <c r="K20" s="22"/>
      <c r="L20" s="22"/>
      <c r="M20" s="22"/>
      <c r="N20" s="22"/>
      <c r="O20" s="22"/>
      <c r="P20" s="22"/>
      <c r="Q20" s="30">
        <f>SUM('بيانات القوى العاملة'!$K20:$O20)*'بيانات القوى العاملة'!$P20*12</f>
        <v>0</v>
      </c>
      <c r="R20" s="30" t="str">
        <f t="shared" si="0"/>
        <v/>
      </c>
      <c r="S20" s="212"/>
    </row>
    <row r="21" spans="2:19" ht="54.95" customHeight="1" x14ac:dyDescent="1.1000000000000001">
      <c r="B21" s="31">
        <v>17</v>
      </c>
      <c r="C21" s="25"/>
      <c r="D21" s="29"/>
      <c r="E21" s="29"/>
      <c r="F21" s="29"/>
      <c r="G21" s="29"/>
      <c r="H21" s="53"/>
      <c r="I21" s="48"/>
      <c r="J21" s="149"/>
      <c r="K21" s="22"/>
      <c r="L21" s="22"/>
      <c r="M21" s="22"/>
      <c r="N21" s="22"/>
      <c r="O21" s="22"/>
      <c r="P21" s="22"/>
      <c r="Q21" s="30">
        <f>SUM('بيانات القوى العاملة'!$K21:$O21)*'بيانات القوى العاملة'!$P21*12</f>
        <v>0</v>
      </c>
      <c r="R21" s="30" t="str">
        <f t="shared" si="0"/>
        <v/>
      </c>
      <c r="S21" s="212"/>
    </row>
    <row r="22" spans="2:19" ht="54.95" customHeight="1" x14ac:dyDescent="1.1000000000000001">
      <c r="B22" s="31">
        <v>18</v>
      </c>
      <c r="C22" s="25"/>
      <c r="D22" s="29"/>
      <c r="E22" s="29"/>
      <c r="F22" s="29"/>
      <c r="G22" s="29"/>
      <c r="H22" s="53"/>
      <c r="I22" s="48"/>
      <c r="J22" s="149"/>
      <c r="K22" s="22"/>
      <c r="L22" s="22"/>
      <c r="M22" s="22"/>
      <c r="N22" s="22"/>
      <c r="O22" s="22"/>
      <c r="P22" s="22"/>
      <c r="Q22" s="30">
        <f>SUM('بيانات القوى العاملة'!$K22:$O22)*'بيانات القوى العاملة'!$P22*12</f>
        <v>0</v>
      </c>
      <c r="R22" s="30" t="str">
        <f t="shared" si="0"/>
        <v/>
      </c>
      <c r="S22" s="212"/>
    </row>
    <row r="23" spans="2:19" ht="54.95" customHeight="1" x14ac:dyDescent="1.1000000000000001">
      <c r="B23" s="31">
        <v>19</v>
      </c>
      <c r="C23" s="25"/>
      <c r="D23" s="29"/>
      <c r="E23" s="29"/>
      <c r="F23" s="29"/>
      <c r="G23" s="29"/>
      <c r="H23" s="53"/>
      <c r="I23" s="48"/>
      <c r="J23" s="149"/>
      <c r="K23" s="22"/>
      <c r="L23" s="22"/>
      <c r="M23" s="22"/>
      <c r="N23" s="22"/>
      <c r="O23" s="22"/>
      <c r="P23" s="22"/>
      <c r="Q23" s="30">
        <f>SUM('بيانات القوى العاملة'!$K23:$O23)*'بيانات القوى العاملة'!$P23*12</f>
        <v>0</v>
      </c>
      <c r="R23" s="30" t="str">
        <f t="shared" si="0"/>
        <v/>
      </c>
      <c r="S23" s="212"/>
    </row>
    <row r="24" spans="2:19" ht="54.95" customHeight="1" x14ac:dyDescent="1.1000000000000001">
      <c r="B24" s="31">
        <v>20</v>
      </c>
      <c r="C24" s="25"/>
      <c r="D24" s="29"/>
      <c r="E24" s="29"/>
      <c r="F24" s="29"/>
      <c r="G24" s="29"/>
      <c r="H24" s="53"/>
      <c r="I24" s="48"/>
      <c r="J24" s="149"/>
      <c r="K24" s="22"/>
      <c r="L24" s="22"/>
      <c r="M24" s="22"/>
      <c r="N24" s="22"/>
      <c r="O24" s="22"/>
      <c r="P24" s="22"/>
      <c r="Q24" s="30">
        <f>SUM('بيانات القوى العاملة'!$K24:$O24)*'بيانات القوى العاملة'!$P24*12</f>
        <v>0</v>
      </c>
      <c r="R24" s="30" t="str">
        <f t="shared" si="0"/>
        <v/>
      </c>
      <c r="S24" s="212"/>
    </row>
    <row r="25" spans="2:19" ht="54.95" customHeight="1" x14ac:dyDescent="1.1000000000000001">
      <c r="B25" s="31">
        <v>21</v>
      </c>
      <c r="C25" s="25"/>
      <c r="D25" s="29"/>
      <c r="E25" s="29"/>
      <c r="F25" s="29"/>
      <c r="G25" s="29"/>
      <c r="H25" s="53"/>
      <c r="I25" s="48"/>
      <c r="J25" s="149"/>
      <c r="K25" s="22"/>
      <c r="L25" s="22"/>
      <c r="M25" s="22"/>
      <c r="N25" s="22"/>
      <c r="O25" s="22"/>
      <c r="P25" s="22"/>
      <c r="Q25" s="30">
        <f>SUM('بيانات القوى العاملة'!$K25:$O25)*'بيانات القوى العاملة'!$P25*12</f>
        <v>0</v>
      </c>
      <c r="R25" s="30" t="str">
        <f t="shared" si="0"/>
        <v/>
      </c>
      <c r="S25" s="212"/>
    </row>
    <row r="26" spans="2:19" ht="54.95" customHeight="1" x14ac:dyDescent="1.1000000000000001">
      <c r="B26" s="31">
        <v>22</v>
      </c>
      <c r="C26" s="25"/>
      <c r="D26" s="29"/>
      <c r="E26" s="29"/>
      <c r="F26" s="29"/>
      <c r="G26" s="29"/>
      <c r="H26" s="53"/>
      <c r="I26" s="48"/>
      <c r="J26" s="149"/>
      <c r="K26" s="22"/>
      <c r="L26" s="22"/>
      <c r="M26" s="22"/>
      <c r="N26" s="22"/>
      <c r="O26" s="22"/>
      <c r="P26" s="22"/>
      <c r="Q26" s="30">
        <f>SUM('بيانات القوى العاملة'!$K26:$O26)*'بيانات القوى العاملة'!$P26*12</f>
        <v>0</v>
      </c>
      <c r="R26" s="30" t="str">
        <f t="shared" si="0"/>
        <v/>
      </c>
      <c r="S26" s="212"/>
    </row>
    <row r="27" spans="2:19" ht="54.95" customHeight="1" x14ac:dyDescent="1.1000000000000001">
      <c r="B27" s="31">
        <v>23</v>
      </c>
      <c r="C27" s="25"/>
      <c r="D27" s="29"/>
      <c r="E27" s="29"/>
      <c r="F27" s="29"/>
      <c r="G27" s="29"/>
      <c r="H27" s="53"/>
      <c r="I27" s="48"/>
      <c r="J27" s="149"/>
      <c r="K27" s="22"/>
      <c r="L27" s="22"/>
      <c r="M27" s="22"/>
      <c r="N27" s="22"/>
      <c r="O27" s="22"/>
      <c r="P27" s="22"/>
      <c r="Q27" s="30">
        <f>SUM('بيانات القوى العاملة'!$K27:$O27)*'بيانات القوى العاملة'!$P27*12</f>
        <v>0</v>
      </c>
      <c r="R27" s="30" t="str">
        <f t="shared" si="0"/>
        <v/>
      </c>
      <c r="S27" s="212"/>
    </row>
    <row r="28" spans="2:19" ht="54.95" customHeight="1" x14ac:dyDescent="1.1000000000000001">
      <c r="B28" s="31">
        <v>24</v>
      </c>
      <c r="C28" s="25"/>
      <c r="D28" s="29"/>
      <c r="E28" s="29"/>
      <c r="F28" s="29"/>
      <c r="G28" s="29"/>
      <c r="H28" s="53"/>
      <c r="I28" s="48"/>
      <c r="J28" s="149"/>
      <c r="K28" s="22"/>
      <c r="L28" s="22"/>
      <c r="M28" s="22"/>
      <c r="N28" s="22"/>
      <c r="O28" s="22"/>
      <c r="P28" s="22"/>
      <c r="Q28" s="30">
        <f>SUM('بيانات القوى العاملة'!$K28:$O28)*'بيانات القوى العاملة'!$P28*12</f>
        <v>0</v>
      </c>
      <c r="R28" s="30" t="str">
        <f t="shared" si="0"/>
        <v/>
      </c>
      <c r="S28" s="212"/>
    </row>
    <row r="29" spans="2:19" ht="54.95" customHeight="1" x14ac:dyDescent="1.1000000000000001">
      <c r="B29" s="31">
        <v>25</v>
      </c>
      <c r="C29" s="25"/>
      <c r="D29" s="29"/>
      <c r="E29" s="29"/>
      <c r="F29" s="29"/>
      <c r="G29" s="29"/>
      <c r="H29" s="53"/>
      <c r="I29" s="48"/>
      <c r="J29" s="149"/>
      <c r="K29" s="22"/>
      <c r="L29" s="22"/>
      <c r="M29" s="22"/>
      <c r="N29" s="22"/>
      <c r="O29" s="22"/>
      <c r="P29" s="22"/>
      <c r="Q29" s="30">
        <f>SUM('بيانات القوى العاملة'!$K29:$O29)*'بيانات القوى العاملة'!$P29*12</f>
        <v>0</v>
      </c>
      <c r="R29" s="30" t="str">
        <f t="shared" si="0"/>
        <v/>
      </c>
      <c r="S29" s="212"/>
    </row>
    <row r="30" spans="2:19" ht="54.95" customHeight="1" x14ac:dyDescent="1.1000000000000001">
      <c r="B30" s="31">
        <v>26</v>
      </c>
      <c r="C30" s="25"/>
      <c r="D30" s="29"/>
      <c r="E30" s="29"/>
      <c r="F30" s="29"/>
      <c r="G30" s="29"/>
      <c r="H30" s="53"/>
      <c r="I30" s="48"/>
      <c r="J30" s="149"/>
      <c r="K30" s="22"/>
      <c r="L30" s="22"/>
      <c r="M30" s="22"/>
      <c r="N30" s="22"/>
      <c r="O30" s="22"/>
      <c r="P30" s="22"/>
      <c r="Q30" s="30">
        <f>SUM('بيانات القوى العاملة'!$K30:$O30)*'بيانات القوى العاملة'!$P30*12</f>
        <v>0</v>
      </c>
      <c r="R30" s="30" t="str">
        <f t="shared" si="0"/>
        <v/>
      </c>
      <c r="S30" s="212"/>
    </row>
    <row r="31" spans="2:19" ht="54.95" customHeight="1" x14ac:dyDescent="1.1000000000000001">
      <c r="B31" s="31">
        <v>27</v>
      </c>
      <c r="C31" s="25"/>
      <c r="D31" s="29"/>
      <c r="E31" s="29"/>
      <c r="F31" s="29"/>
      <c r="G31" s="29"/>
      <c r="H31" s="53"/>
      <c r="I31" s="48"/>
      <c r="J31" s="149"/>
      <c r="K31" s="22"/>
      <c r="L31" s="22"/>
      <c r="M31" s="22"/>
      <c r="N31" s="22"/>
      <c r="O31" s="22"/>
      <c r="P31" s="22"/>
      <c r="Q31" s="30">
        <f>SUM('بيانات القوى العاملة'!$K31:$O31)*'بيانات القوى العاملة'!$P31*12</f>
        <v>0</v>
      </c>
      <c r="R31" s="30" t="str">
        <f t="shared" si="0"/>
        <v/>
      </c>
      <c r="S31" s="212"/>
    </row>
    <row r="32" spans="2:19" ht="54.95" customHeight="1" x14ac:dyDescent="1.1000000000000001">
      <c r="B32" s="31">
        <v>28</v>
      </c>
      <c r="C32" s="25"/>
      <c r="D32" s="29"/>
      <c r="E32" s="29"/>
      <c r="F32" s="29"/>
      <c r="G32" s="29"/>
      <c r="H32" s="53"/>
      <c r="I32" s="48"/>
      <c r="J32" s="149"/>
      <c r="K32" s="22"/>
      <c r="L32" s="22"/>
      <c r="M32" s="22"/>
      <c r="N32" s="22"/>
      <c r="O32" s="22"/>
      <c r="P32" s="22"/>
      <c r="Q32" s="30">
        <f>SUM('بيانات القوى العاملة'!$K32:$O32)*'بيانات القوى العاملة'!$P32*12</f>
        <v>0</v>
      </c>
      <c r="R32" s="30" t="str">
        <f t="shared" si="0"/>
        <v/>
      </c>
      <c r="S32" s="212"/>
    </row>
    <row r="33" spans="2:19" ht="54.95" customHeight="1" x14ac:dyDescent="1.1000000000000001">
      <c r="B33" s="31">
        <v>29</v>
      </c>
      <c r="C33" s="25"/>
      <c r="D33" s="29"/>
      <c r="E33" s="29"/>
      <c r="F33" s="29"/>
      <c r="G33" s="29"/>
      <c r="H33" s="53"/>
      <c r="I33" s="48"/>
      <c r="J33" s="149"/>
      <c r="K33" s="22"/>
      <c r="L33" s="22"/>
      <c r="M33" s="22"/>
      <c r="N33" s="22"/>
      <c r="O33" s="22"/>
      <c r="P33" s="22"/>
      <c r="Q33" s="30">
        <f>SUM('بيانات القوى العاملة'!$K33:$O33)*'بيانات القوى العاملة'!$P33*12</f>
        <v>0</v>
      </c>
      <c r="R33" s="30" t="str">
        <f t="shared" si="0"/>
        <v/>
      </c>
      <c r="S33" s="212"/>
    </row>
    <row r="34" spans="2:19" ht="54.95" customHeight="1" x14ac:dyDescent="1.1000000000000001">
      <c r="B34" s="31">
        <v>30</v>
      </c>
      <c r="C34" s="25"/>
      <c r="D34" s="29"/>
      <c r="E34" s="29"/>
      <c r="F34" s="29"/>
      <c r="G34" s="29"/>
      <c r="H34" s="53"/>
      <c r="I34" s="48"/>
      <c r="J34" s="149"/>
      <c r="K34" s="22"/>
      <c r="L34" s="22"/>
      <c r="M34" s="22"/>
      <c r="N34" s="22"/>
      <c r="O34" s="22"/>
      <c r="P34" s="22"/>
      <c r="Q34" s="30">
        <f>SUM('بيانات القوى العاملة'!$K34:$O34)*'بيانات القوى العاملة'!$P34*12</f>
        <v>0</v>
      </c>
      <c r="R34" s="30" t="str">
        <f t="shared" si="0"/>
        <v/>
      </c>
      <c r="S34" s="212"/>
    </row>
    <row r="35" spans="2:19" ht="54.95" customHeight="1" x14ac:dyDescent="1.1000000000000001">
      <c r="B35" s="31">
        <v>31</v>
      </c>
      <c r="C35" s="25"/>
      <c r="D35" s="29"/>
      <c r="E35" s="29"/>
      <c r="F35" s="29"/>
      <c r="G35" s="29"/>
      <c r="H35" s="53"/>
      <c r="I35" s="48"/>
      <c r="J35" s="149"/>
      <c r="K35" s="22"/>
      <c r="L35" s="22"/>
      <c r="M35" s="22"/>
      <c r="N35" s="22"/>
      <c r="O35" s="22"/>
      <c r="P35" s="22"/>
      <c r="Q35" s="30">
        <f>SUM('بيانات القوى العاملة'!$K35:$O35)*'بيانات القوى العاملة'!$P35*12</f>
        <v>0</v>
      </c>
      <c r="R35" s="30" t="str">
        <f t="shared" si="0"/>
        <v/>
      </c>
      <c r="S35" s="212"/>
    </row>
    <row r="36" spans="2:19" ht="54.95" customHeight="1" x14ac:dyDescent="1.1000000000000001">
      <c r="B36" s="31">
        <v>32</v>
      </c>
      <c r="C36" s="25"/>
      <c r="D36" s="29"/>
      <c r="E36" s="29"/>
      <c r="F36" s="29"/>
      <c r="G36" s="29"/>
      <c r="H36" s="53"/>
      <c r="I36" s="48"/>
      <c r="J36" s="149"/>
      <c r="K36" s="22"/>
      <c r="L36" s="22"/>
      <c r="M36" s="22"/>
      <c r="N36" s="22"/>
      <c r="O36" s="22"/>
      <c r="P36" s="22"/>
      <c r="Q36" s="30">
        <f>SUM('بيانات القوى العاملة'!$K36:$O36)*'بيانات القوى العاملة'!$P36*12</f>
        <v>0</v>
      </c>
      <c r="R36" s="30" t="str">
        <f t="shared" si="0"/>
        <v/>
      </c>
      <c r="S36" s="212"/>
    </row>
    <row r="37" spans="2:19" ht="54.95" customHeight="1" x14ac:dyDescent="1.1000000000000001">
      <c r="B37" s="31">
        <v>33</v>
      </c>
      <c r="C37" s="25"/>
      <c r="D37" s="29"/>
      <c r="E37" s="29"/>
      <c r="F37" s="29"/>
      <c r="G37" s="29"/>
      <c r="H37" s="53"/>
      <c r="I37" s="48"/>
      <c r="J37" s="149"/>
      <c r="K37" s="22"/>
      <c r="L37" s="22"/>
      <c r="M37" s="22"/>
      <c r="N37" s="22"/>
      <c r="O37" s="22"/>
      <c r="P37" s="22"/>
      <c r="Q37" s="30">
        <f>SUM('بيانات القوى العاملة'!$K37:$O37)*'بيانات القوى العاملة'!$P37*12</f>
        <v>0</v>
      </c>
      <c r="R37" s="30" t="str">
        <f t="shared" si="0"/>
        <v/>
      </c>
      <c r="S37" s="212"/>
    </row>
    <row r="38" spans="2:19" ht="54.95" customHeight="1" thickBot="1" x14ac:dyDescent="1.1499999999999999">
      <c r="B38" s="27" t="s">
        <v>60</v>
      </c>
      <c r="C38" s="26"/>
      <c r="D38" s="32">
        <f>SUM(D5:D37)</f>
        <v>0</v>
      </c>
      <c r="E38" s="32">
        <f t="shared" ref="E38:O38" si="1">SUM(E5:E37)</f>
        <v>0</v>
      </c>
      <c r="F38" s="32">
        <f t="shared" si="1"/>
        <v>0</v>
      </c>
      <c r="G38" s="32">
        <f t="shared" si="1"/>
        <v>0</v>
      </c>
      <c r="H38" s="54">
        <f t="shared" si="1"/>
        <v>0</v>
      </c>
      <c r="I38" s="48"/>
      <c r="J38" s="150"/>
      <c r="K38" s="32">
        <f t="shared" si="1"/>
        <v>0</v>
      </c>
      <c r="L38" s="32">
        <f t="shared" si="1"/>
        <v>0</v>
      </c>
      <c r="M38" s="32">
        <f t="shared" si="1"/>
        <v>0</v>
      </c>
      <c r="N38" s="32">
        <f t="shared" si="1"/>
        <v>0</v>
      </c>
      <c r="O38" s="32">
        <f t="shared" si="1"/>
        <v>0</v>
      </c>
      <c r="P38" s="32"/>
      <c r="Q38" s="28">
        <f>SUM('بيانات القوى العاملة'!$Q$5:$Q$37)</f>
        <v>0</v>
      </c>
      <c r="R38" s="51"/>
      <c r="S38" s="213"/>
    </row>
  </sheetData>
  <sheetProtection algorithmName="SHA-512" hashValue="LVnfxeOjMj8uM6Esv6y/dmc+7lnYMr4cGUV998dG+tjYvNL6mTguhMgSSEhjDhpElhju9xRZKTBV9FDwZ4pPqQ==" saltValue="+CVtikTQzqA2lNM6Wi6t3g==" spinCount="100000" sheet="1" objects="1" scenarios="1"/>
  <protectedRanges>
    <protectedRange sqref="J5:P37 S5:S37" name="Range1"/>
  </protectedRanges>
  <mergeCells count="9">
    <mergeCell ref="B2:C3"/>
    <mergeCell ref="D2:H2"/>
    <mergeCell ref="K2:Q2"/>
    <mergeCell ref="R2:R4"/>
    <mergeCell ref="S2:S4"/>
    <mergeCell ref="D3:H3"/>
    <mergeCell ref="K3:O3"/>
    <mergeCell ref="P3:Q3"/>
    <mergeCell ref="J2:J3"/>
  </mergeCells>
  <conditionalFormatting sqref="B5:H38">
    <cfRule type="expression" dxfId="8" priority="2">
      <formula>$C$5="يجب تعبئة مدة المنافسة في الصفحة الرئيسية"</formula>
    </cfRule>
  </conditionalFormatting>
  <conditionalFormatting sqref="R5:R37">
    <cfRule type="cellIs" dxfId="7" priority="3" operator="equal">
      <formula>"الكميات المطلوبة غير متناسبة مع معايير الضوابط، يرجى تعبئة الأسباب وارفاق الوثائق الداعمة"</formula>
    </cfRule>
    <cfRule type="cellIs" dxfId="6" priority="4" operator="equal">
      <formula>"الكميات المطلوبة متناسبة مع معايير الضوابط"</formula>
    </cfRule>
  </conditionalFormatting>
  <pageMargins left="0.7" right="0.7" top="0.75" bottom="0.75" header="0.3" footer="0.3"/>
  <headerFooter>
    <oddFooter>&amp;C_x000D_&amp;1#&amp;"Aptos"&amp;12&amp;KFFFF00 Restricted-مقيد</oddFooter>
  </headerFooter>
  <ignoredErrors>
    <ignoredError sqref="R5:R37" formulaRange="1"/>
  </ignoredError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9CD8B3-75DA-4296-A2D7-F834277CD1FA}">
  <dimension ref="B1:S38"/>
  <sheetViews>
    <sheetView showGridLines="0" rightToLeft="1" zoomScale="85" zoomScaleNormal="85" workbookViewId="0">
      <selection activeCell="P5" sqref="P5"/>
    </sheetView>
  </sheetViews>
  <sheetFormatPr defaultColWidth="8.85546875" defaultRowHeight="30" x14ac:dyDescent="1"/>
  <cols>
    <col min="1" max="1" width="4.85546875" style="2" customWidth="1"/>
    <col min="2" max="2" width="6.85546875" style="2" bestFit="1" customWidth="1"/>
    <col min="3" max="3" width="39.42578125" style="2" customWidth="1"/>
    <col min="4" max="8" width="12.85546875" style="2" customWidth="1"/>
    <col min="9" max="9" width="2.85546875" style="2" customWidth="1"/>
    <col min="10" max="10" width="20.42578125" style="2" customWidth="1"/>
    <col min="11" max="15" width="12.85546875" style="2" customWidth="1"/>
    <col min="16" max="16" width="26.85546875" style="2" customWidth="1"/>
    <col min="17" max="17" width="20.42578125" style="2" customWidth="1"/>
    <col min="18" max="18" width="44.42578125" style="2" customWidth="1"/>
    <col min="19" max="19" width="53.140625" style="2" customWidth="1"/>
    <col min="20" max="20" width="6.85546875" style="2" bestFit="1" customWidth="1"/>
    <col min="21" max="21" width="17.140625" style="2" bestFit="1" customWidth="1"/>
    <col min="22" max="22" width="9.42578125" style="2" bestFit="1" customWidth="1"/>
    <col min="23" max="23" width="17.42578125" style="2" customWidth="1"/>
    <col min="24" max="24" width="17.42578125" style="2" bestFit="1" customWidth="1"/>
    <col min="25" max="25" width="19.85546875" style="2" bestFit="1" customWidth="1"/>
    <col min="26" max="16384" width="8.85546875" style="2"/>
  </cols>
  <sheetData>
    <row r="1" spans="2:19" ht="66" customHeight="1" thickBot="1" x14ac:dyDescent="1.05">
      <c r="N1" s="2" t="e" cm="1">
        <f t="array" ref="N1">_xlfn.XLOOKUP(J7,الفرضيات!#REF!,الفرضيات!#REF!)</f>
        <v>#REF!</v>
      </c>
    </row>
    <row r="2" spans="2:19" ht="39" x14ac:dyDescent="1">
      <c r="B2" s="299"/>
      <c r="C2" s="300"/>
      <c r="D2" s="303" t="s">
        <v>201</v>
      </c>
      <c r="E2" s="303"/>
      <c r="F2" s="303"/>
      <c r="G2" s="303"/>
      <c r="H2" s="304"/>
      <c r="I2" s="46"/>
      <c r="J2" s="315"/>
      <c r="K2" s="305" t="s">
        <v>162</v>
      </c>
      <c r="L2" s="305"/>
      <c r="M2" s="305"/>
      <c r="N2" s="305"/>
      <c r="O2" s="305"/>
      <c r="P2" s="305"/>
      <c r="Q2" s="305"/>
      <c r="R2" s="306" t="s">
        <v>54</v>
      </c>
      <c r="S2" s="308" t="s">
        <v>55</v>
      </c>
    </row>
    <row r="3" spans="2:19" ht="39" x14ac:dyDescent="1">
      <c r="B3" s="301"/>
      <c r="C3" s="302"/>
      <c r="D3" s="310" t="s">
        <v>56</v>
      </c>
      <c r="E3" s="310"/>
      <c r="F3" s="310"/>
      <c r="G3" s="310"/>
      <c r="H3" s="311"/>
      <c r="I3" s="46"/>
      <c r="J3" s="316"/>
      <c r="K3" s="312" t="s">
        <v>56</v>
      </c>
      <c r="L3" s="312"/>
      <c r="M3" s="312"/>
      <c r="N3" s="312"/>
      <c r="O3" s="312"/>
      <c r="P3" s="312" t="s">
        <v>57</v>
      </c>
      <c r="Q3" s="312"/>
      <c r="R3" s="307"/>
      <c r="S3" s="309"/>
    </row>
    <row r="4" spans="2:19" ht="56.45" customHeight="1" x14ac:dyDescent="1">
      <c r="B4" s="24" t="s">
        <v>34</v>
      </c>
      <c r="C4" s="3" t="s">
        <v>124</v>
      </c>
      <c r="D4" s="4" t="s">
        <v>6</v>
      </c>
      <c r="E4" s="4" t="s">
        <v>7</v>
      </c>
      <c r="F4" s="4" t="s">
        <v>8</v>
      </c>
      <c r="G4" s="4" t="s">
        <v>9</v>
      </c>
      <c r="H4" s="23" t="s">
        <v>10</v>
      </c>
      <c r="I4" s="47"/>
      <c r="J4" s="151" t="s">
        <v>124</v>
      </c>
      <c r="K4" s="5" t="s">
        <v>6</v>
      </c>
      <c r="L4" s="5" t="s">
        <v>7</v>
      </c>
      <c r="M4" s="5" t="s">
        <v>8</v>
      </c>
      <c r="N4" s="5" t="s">
        <v>9</v>
      </c>
      <c r="O4" s="5" t="s">
        <v>10</v>
      </c>
      <c r="P4" s="45" t="s">
        <v>58</v>
      </c>
      <c r="Q4" s="45" t="s">
        <v>59</v>
      </c>
      <c r="R4" s="307"/>
      <c r="S4" s="309"/>
    </row>
    <row r="5" spans="2:19" ht="54.95" customHeight="1" x14ac:dyDescent="1">
      <c r="B5" s="31">
        <v>1</v>
      </c>
      <c r="C5" s="25" t="str" cm="1">
        <f t="array" ref="C5">IF('الصفحة الرئيسية '!E11="","يجب تعبئة مدة المنافسة في الصفحة الرئيسية",_xlfn.CHOOSECOLS(_xlfn._xlws.FILTER(Table3[], (Table3[السنة 1] + Table3[السنة 2] + Table3[السنة 3] + Table3[السنة 4] + Table3[السنة 5]) &lt;&gt; 0),1,2,3,4,5,6))</f>
        <v>يجب تعبئة مدة المنافسة في الصفحة الرئيسية</v>
      </c>
      <c r="D5" s="29"/>
      <c r="E5" s="29"/>
      <c r="F5" s="29"/>
      <c r="G5" s="29"/>
      <c r="H5" s="53"/>
      <c r="I5" s="48"/>
      <c r="J5" s="149"/>
      <c r="K5" s="22"/>
      <c r="L5" s="22"/>
      <c r="M5" s="22"/>
      <c r="N5" s="22"/>
      <c r="O5" s="22"/>
      <c r="P5" s="22"/>
      <c r="Q5" s="30">
        <f>SUM('بيانات المعدات'!$K5:$O5)*'بيانات المعدات'!$P5*12</f>
        <v>0</v>
      </c>
      <c r="R5" s="30" t="str">
        <f>IF(SUM(D5:H5,K5:O5)=0,"",IF(SUM(K5:O5)&lt;=SUM(D5:H5),"الكميات المطلوبة متناسبة مع معايير الضوابط","الكميات المطلوبة غير متناسبة مع معايير الضوابط، يرجى تعبئة الأسباب وارفاق الوثائق الداعمة"))</f>
        <v/>
      </c>
      <c r="S5" s="49"/>
    </row>
    <row r="6" spans="2:19" ht="54.95" customHeight="1" x14ac:dyDescent="1">
      <c r="B6" s="31">
        <v>2</v>
      </c>
      <c r="C6" s="25"/>
      <c r="D6" s="29"/>
      <c r="E6" s="29"/>
      <c r="F6" s="29"/>
      <c r="G6" s="29"/>
      <c r="H6" s="53"/>
      <c r="I6" s="48"/>
      <c r="J6" s="149"/>
      <c r="K6" s="22"/>
      <c r="L6" s="22"/>
      <c r="M6" s="22"/>
      <c r="N6" s="22"/>
      <c r="O6" s="22"/>
      <c r="P6" s="22"/>
      <c r="Q6" s="30">
        <f>SUM('بيانات المعدات'!$K6:$O6)*'بيانات المعدات'!$P6*12</f>
        <v>0</v>
      </c>
      <c r="R6" s="30" t="str">
        <f t="shared" ref="R6:R37" si="0">IF(SUM(D6:H6,K6:O6)=0,"",IF(SUM(K6:O6)&lt;=SUM(D6:H6),"الكميات المطلوبة متناسبة مع معايير الضوابط","الكميات المطلوبة غير متناسبة مع معايير الضوابط، يرجى تعبئة الأسباب وارفاق الوثائق الداعمة"))</f>
        <v/>
      </c>
      <c r="S6" s="49"/>
    </row>
    <row r="7" spans="2:19" ht="54.95" customHeight="1" x14ac:dyDescent="1">
      <c r="B7" s="31">
        <v>3</v>
      </c>
      <c r="C7" s="25"/>
      <c r="D7" s="29"/>
      <c r="E7" s="29"/>
      <c r="F7" s="29"/>
      <c r="G7" s="29"/>
      <c r="H7" s="53"/>
      <c r="I7" s="48"/>
      <c r="J7" s="149"/>
      <c r="K7" s="22"/>
      <c r="L7" s="22"/>
      <c r="M7" s="22"/>
      <c r="N7" s="22"/>
      <c r="O7" s="22"/>
      <c r="P7" s="22"/>
      <c r="Q7" s="30">
        <f>SUM('بيانات المعدات'!$K7:$O7)*'بيانات المعدات'!$P7*12</f>
        <v>0</v>
      </c>
      <c r="R7" s="30" t="str">
        <f t="shared" si="0"/>
        <v/>
      </c>
      <c r="S7" s="200"/>
    </row>
    <row r="8" spans="2:19" ht="54.95" customHeight="1" x14ac:dyDescent="1">
      <c r="B8" s="31">
        <v>4</v>
      </c>
      <c r="C8" s="25"/>
      <c r="D8" s="29"/>
      <c r="E8" s="29"/>
      <c r="F8" s="29"/>
      <c r="G8" s="29"/>
      <c r="H8" s="53"/>
      <c r="I8" s="48"/>
      <c r="J8" s="220"/>
      <c r="K8" s="215"/>
      <c r="L8" s="215"/>
      <c r="M8" s="215"/>
      <c r="N8" s="22"/>
      <c r="O8" s="22"/>
      <c r="P8" s="22"/>
      <c r="Q8" s="30">
        <f>SUM('بيانات المعدات'!$K8:$O8)*'بيانات المعدات'!$P8*12</f>
        <v>0</v>
      </c>
      <c r="R8" s="30" t="str">
        <f t="shared" si="0"/>
        <v/>
      </c>
      <c r="S8" s="49"/>
    </row>
    <row r="9" spans="2:19" ht="54.95" customHeight="1" x14ac:dyDescent="1">
      <c r="B9" s="31">
        <v>5</v>
      </c>
      <c r="C9" s="25"/>
      <c r="D9" s="29"/>
      <c r="E9" s="29"/>
      <c r="F9" s="29"/>
      <c r="G9" s="29"/>
      <c r="H9" s="53"/>
      <c r="I9" s="48"/>
      <c r="J9" s="149"/>
      <c r="K9" s="22"/>
      <c r="L9" s="22"/>
      <c r="M9" s="22"/>
      <c r="N9" s="22"/>
      <c r="O9" s="22"/>
      <c r="P9" s="22"/>
      <c r="Q9" s="30">
        <f>SUM('بيانات المعدات'!$K9:$O9)*'بيانات المعدات'!$P9*12</f>
        <v>0</v>
      </c>
      <c r="R9" s="30" t="str">
        <f t="shared" si="0"/>
        <v/>
      </c>
      <c r="S9" s="49"/>
    </row>
    <row r="10" spans="2:19" ht="54.95" customHeight="1" x14ac:dyDescent="1">
      <c r="B10" s="31">
        <v>6</v>
      </c>
      <c r="C10" s="25"/>
      <c r="D10" s="29"/>
      <c r="E10" s="29"/>
      <c r="F10" s="29"/>
      <c r="G10" s="29"/>
      <c r="H10" s="53"/>
      <c r="I10" s="48"/>
      <c r="J10" s="149"/>
      <c r="K10" s="22"/>
      <c r="L10" s="22"/>
      <c r="M10" s="22"/>
      <c r="N10" s="22"/>
      <c r="O10" s="22"/>
      <c r="P10" s="22"/>
      <c r="Q10" s="30">
        <f>SUM('بيانات المعدات'!$K10:$O10)*'بيانات المعدات'!$P10*12</f>
        <v>0</v>
      </c>
      <c r="R10" s="30" t="str">
        <f t="shared" si="0"/>
        <v/>
      </c>
      <c r="S10" s="49"/>
    </row>
    <row r="11" spans="2:19" ht="54.95" customHeight="1" x14ac:dyDescent="1">
      <c r="B11" s="31">
        <v>7</v>
      </c>
      <c r="C11" s="25"/>
      <c r="D11" s="29"/>
      <c r="E11" s="29"/>
      <c r="F11" s="29"/>
      <c r="G11" s="29"/>
      <c r="H11" s="53"/>
      <c r="I11" s="48"/>
      <c r="J11" s="149"/>
      <c r="K11" s="22"/>
      <c r="L11" s="22"/>
      <c r="M11" s="22"/>
      <c r="N11" s="22"/>
      <c r="O11" s="22"/>
      <c r="P11" s="22"/>
      <c r="Q11" s="30">
        <f>SUM('بيانات المعدات'!$K11:$O11)*'بيانات المعدات'!$P11*12</f>
        <v>0</v>
      </c>
      <c r="R11" s="30" t="str">
        <f t="shared" si="0"/>
        <v/>
      </c>
      <c r="S11" s="49"/>
    </row>
    <row r="12" spans="2:19" ht="54.95" customHeight="1" x14ac:dyDescent="1">
      <c r="B12" s="31">
        <v>8</v>
      </c>
      <c r="C12" s="25"/>
      <c r="D12" s="29"/>
      <c r="E12" s="29"/>
      <c r="F12" s="29"/>
      <c r="G12" s="29"/>
      <c r="H12" s="53"/>
      <c r="I12" s="48"/>
      <c r="J12" s="149"/>
      <c r="K12" s="22"/>
      <c r="L12" s="22"/>
      <c r="M12" s="22"/>
      <c r="N12" s="22"/>
      <c r="O12" s="22"/>
      <c r="P12" s="22"/>
      <c r="Q12" s="30">
        <f>SUM('بيانات المعدات'!$K12:$O12)*'بيانات المعدات'!$P12*12</f>
        <v>0</v>
      </c>
      <c r="R12" s="30" t="str">
        <f t="shared" si="0"/>
        <v/>
      </c>
      <c r="S12" s="49"/>
    </row>
    <row r="13" spans="2:19" ht="54.95" customHeight="1" x14ac:dyDescent="1">
      <c r="B13" s="31">
        <v>9</v>
      </c>
      <c r="C13" s="25"/>
      <c r="D13" s="29"/>
      <c r="E13" s="29"/>
      <c r="F13" s="29"/>
      <c r="G13" s="29"/>
      <c r="H13" s="53"/>
      <c r="I13" s="48"/>
      <c r="J13" s="149"/>
      <c r="K13" s="22"/>
      <c r="L13" s="22"/>
      <c r="M13" s="22"/>
      <c r="N13" s="22"/>
      <c r="O13" s="22"/>
      <c r="P13" s="22"/>
      <c r="Q13" s="30">
        <f>SUM('بيانات المعدات'!$K13:$O13)*'بيانات المعدات'!$P13*12</f>
        <v>0</v>
      </c>
      <c r="R13" s="30" t="str">
        <f t="shared" si="0"/>
        <v/>
      </c>
      <c r="S13" s="49"/>
    </row>
    <row r="14" spans="2:19" ht="54.95" customHeight="1" x14ac:dyDescent="1">
      <c r="B14" s="31">
        <v>10</v>
      </c>
      <c r="C14" s="25"/>
      <c r="D14" s="29"/>
      <c r="E14" s="29"/>
      <c r="F14" s="29"/>
      <c r="G14" s="29"/>
      <c r="H14" s="53"/>
      <c r="I14" s="48"/>
      <c r="J14" s="149"/>
      <c r="K14" s="22"/>
      <c r="L14" s="22"/>
      <c r="M14" s="22"/>
      <c r="N14" s="22"/>
      <c r="O14" s="22"/>
      <c r="P14" s="22"/>
      <c r="Q14" s="30">
        <f>SUM('بيانات المعدات'!$K14:$O14)*'بيانات المعدات'!$P14*12</f>
        <v>0</v>
      </c>
      <c r="R14" s="30" t="str">
        <f t="shared" si="0"/>
        <v/>
      </c>
      <c r="S14" s="49"/>
    </row>
    <row r="15" spans="2:19" ht="54.95" customHeight="1" x14ac:dyDescent="1">
      <c r="B15" s="31">
        <v>11</v>
      </c>
      <c r="C15" s="25"/>
      <c r="D15" s="29"/>
      <c r="E15" s="29"/>
      <c r="F15" s="29"/>
      <c r="G15" s="29"/>
      <c r="H15" s="53"/>
      <c r="I15" s="48"/>
      <c r="J15" s="149"/>
      <c r="K15" s="22"/>
      <c r="L15" s="22"/>
      <c r="M15" s="22"/>
      <c r="N15" s="22"/>
      <c r="O15" s="22"/>
      <c r="P15" s="22"/>
      <c r="Q15" s="30">
        <f>SUM('بيانات المعدات'!$K15:$O15)*'بيانات المعدات'!$P15*12</f>
        <v>0</v>
      </c>
      <c r="R15" s="30" t="str">
        <f t="shared" si="0"/>
        <v/>
      </c>
      <c r="S15" s="49"/>
    </row>
    <row r="16" spans="2:19" ht="54.95" customHeight="1" x14ac:dyDescent="1">
      <c r="B16" s="31">
        <v>12</v>
      </c>
      <c r="C16" s="25"/>
      <c r="D16" s="29"/>
      <c r="E16" s="29"/>
      <c r="F16" s="29"/>
      <c r="G16" s="29"/>
      <c r="H16" s="53"/>
      <c r="I16" s="48"/>
      <c r="J16" s="149"/>
      <c r="K16" s="22"/>
      <c r="L16" s="22"/>
      <c r="M16" s="22"/>
      <c r="N16" s="22"/>
      <c r="O16" s="22"/>
      <c r="P16" s="22"/>
      <c r="Q16" s="30">
        <f>SUM('بيانات المعدات'!$K16:$O16)*'بيانات المعدات'!$P16*12</f>
        <v>0</v>
      </c>
      <c r="R16" s="30" t="str">
        <f t="shared" si="0"/>
        <v/>
      </c>
      <c r="S16" s="49"/>
    </row>
    <row r="17" spans="2:19" ht="54.95" customHeight="1" x14ac:dyDescent="1">
      <c r="B17" s="31">
        <v>13</v>
      </c>
      <c r="C17" s="25"/>
      <c r="D17" s="29"/>
      <c r="E17" s="29"/>
      <c r="F17" s="29"/>
      <c r="G17" s="29"/>
      <c r="H17" s="53"/>
      <c r="I17" s="48"/>
      <c r="J17" s="149"/>
      <c r="K17" s="22"/>
      <c r="L17" s="22"/>
      <c r="M17" s="22"/>
      <c r="N17" s="22"/>
      <c r="O17" s="22"/>
      <c r="P17" s="22"/>
      <c r="Q17" s="30">
        <f>SUM('بيانات المعدات'!$K17:$O17)*'بيانات المعدات'!$P17*12</f>
        <v>0</v>
      </c>
      <c r="R17" s="30" t="str">
        <f t="shared" si="0"/>
        <v/>
      </c>
      <c r="S17" s="49"/>
    </row>
    <row r="18" spans="2:19" ht="54.95" customHeight="1" x14ac:dyDescent="1">
      <c r="B18" s="31">
        <v>14</v>
      </c>
      <c r="C18" s="25"/>
      <c r="D18" s="29"/>
      <c r="E18" s="29"/>
      <c r="F18" s="29"/>
      <c r="G18" s="29"/>
      <c r="H18" s="53"/>
      <c r="I18" s="48"/>
      <c r="J18" s="149"/>
      <c r="K18" s="22"/>
      <c r="L18" s="22"/>
      <c r="M18" s="22"/>
      <c r="N18" s="22"/>
      <c r="O18" s="22"/>
      <c r="P18" s="22"/>
      <c r="Q18" s="30">
        <f>SUM('بيانات المعدات'!$K18:$O18)*'بيانات المعدات'!$P18*12</f>
        <v>0</v>
      </c>
      <c r="R18" s="30" t="str">
        <f t="shared" si="0"/>
        <v/>
      </c>
      <c r="S18" s="49"/>
    </row>
    <row r="19" spans="2:19" ht="54.95" customHeight="1" x14ac:dyDescent="1">
      <c r="B19" s="31">
        <v>15</v>
      </c>
      <c r="C19" s="25"/>
      <c r="D19" s="29"/>
      <c r="E19" s="29"/>
      <c r="F19" s="29"/>
      <c r="G19" s="29"/>
      <c r="H19" s="53"/>
      <c r="I19" s="48"/>
      <c r="J19" s="149"/>
      <c r="K19" s="22"/>
      <c r="L19" s="22"/>
      <c r="M19" s="22"/>
      <c r="N19" s="22"/>
      <c r="O19" s="22"/>
      <c r="P19" s="22"/>
      <c r="Q19" s="30">
        <f>SUM('بيانات المعدات'!$K19:$O19)*'بيانات المعدات'!$P19*12</f>
        <v>0</v>
      </c>
      <c r="R19" s="30" t="str">
        <f t="shared" si="0"/>
        <v/>
      </c>
      <c r="S19" s="49"/>
    </row>
    <row r="20" spans="2:19" ht="54.95" customHeight="1" x14ac:dyDescent="1">
      <c r="B20" s="31">
        <v>16</v>
      </c>
      <c r="C20" s="25"/>
      <c r="D20" s="29"/>
      <c r="E20" s="29"/>
      <c r="F20" s="29"/>
      <c r="G20" s="29"/>
      <c r="H20" s="53"/>
      <c r="I20" s="48"/>
      <c r="J20" s="149"/>
      <c r="K20" s="22"/>
      <c r="L20" s="22"/>
      <c r="M20" s="22"/>
      <c r="N20" s="22"/>
      <c r="O20" s="22"/>
      <c r="P20" s="22"/>
      <c r="Q20" s="30">
        <f>SUM('بيانات المعدات'!$K20:$O20)*'بيانات المعدات'!$P20*12</f>
        <v>0</v>
      </c>
      <c r="R20" s="30" t="str">
        <f t="shared" si="0"/>
        <v/>
      </c>
      <c r="S20" s="49"/>
    </row>
    <row r="21" spans="2:19" ht="54.95" customHeight="1" x14ac:dyDescent="1">
      <c r="B21" s="31">
        <v>17</v>
      </c>
      <c r="C21" s="25"/>
      <c r="D21" s="29"/>
      <c r="E21" s="29"/>
      <c r="F21" s="29"/>
      <c r="G21" s="29"/>
      <c r="H21" s="53"/>
      <c r="I21" s="48"/>
      <c r="J21" s="149"/>
      <c r="K21" s="22"/>
      <c r="L21" s="22"/>
      <c r="M21" s="22"/>
      <c r="N21" s="22"/>
      <c r="O21" s="22"/>
      <c r="P21" s="22"/>
      <c r="Q21" s="30">
        <f>SUM('بيانات المعدات'!$K21:$O21)*'بيانات المعدات'!$P21*12</f>
        <v>0</v>
      </c>
      <c r="R21" s="30" t="str">
        <f t="shared" si="0"/>
        <v/>
      </c>
      <c r="S21" s="49"/>
    </row>
    <row r="22" spans="2:19" ht="54.95" customHeight="1" x14ac:dyDescent="1">
      <c r="B22" s="31">
        <v>18</v>
      </c>
      <c r="C22" s="25"/>
      <c r="D22" s="29"/>
      <c r="E22" s="29"/>
      <c r="F22" s="29"/>
      <c r="G22" s="29"/>
      <c r="H22" s="53"/>
      <c r="I22" s="48"/>
      <c r="J22" s="149"/>
      <c r="K22" s="22"/>
      <c r="L22" s="22"/>
      <c r="M22" s="22"/>
      <c r="N22" s="22"/>
      <c r="O22" s="22"/>
      <c r="P22" s="22"/>
      <c r="Q22" s="30">
        <f>SUM('بيانات المعدات'!$K22:$O22)*'بيانات المعدات'!$P22*12</f>
        <v>0</v>
      </c>
      <c r="R22" s="30" t="str">
        <f t="shared" si="0"/>
        <v/>
      </c>
      <c r="S22" s="49"/>
    </row>
    <row r="23" spans="2:19" ht="54.95" customHeight="1" x14ac:dyDescent="1">
      <c r="B23" s="31">
        <v>19</v>
      </c>
      <c r="C23" s="25"/>
      <c r="D23" s="29"/>
      <c r="E23" s="29"/>
      <c r="F23" s="29"/>
      <c r="G23" s="29"/>
      <c r="H23" s="53"/>
      <c r="I23" s="48"/>
      <c r="J23" s="149"/>
      <c r="K23" s="22"/>
      <c r="L23" s="22"/>
      <c r="M23" s="22"/>
      <c r="N23" s="22"/>
      <c r="O23" s="22"/>
      <c r="P23" s="22"/>
      <c r="Q23" s="30">
        <f>SUM('بيانات المعدات'!$K23:$O23)*'بيانات المعدات'!$P23*12</f>
        <v>0</v>
      </c>
      <c r="R23" s="30" t="str">
        <f t="shared" si="0"/>
        <v/>
      </c>
      <c r="S23" s="49"/>
    </row>
    <row r="24" spans="2:19" ht="54.95" customHeight="1" x14ac:dyDescent="1">
      <c r="B24" s="31">
        <v>20</v>
      </c>
      <c r="C24" s="25"/>
      <c r="D24" s="29"/>
      <c r="E24" s="29"/>
      <c r="F24" s="29"/>
      <c r="G24" s="29"/>
      <c r="H24" s="53"/>
      <c r="I24" s="48"/>
      <c r="J24" s="149"/>
      <c r="K24" s="22"/>
      <c r="L24" s="22"/>
      <c r="M24" s="22"/>
      <c r="N24" s="22"/>
      <c r="O24" s="22"/>
      <c r="P24" s="22"/>
      <c r="Q24" s="30">
        <f>SUM('بيانات المعدات'!$K24:$O24)*'بيانات المعدات'!$P24*12</f>
        <v>0</v>
      </c>
      <c r="R24" s="30" t="str">
        <f t="shared" si="0"/>
        <v/>
      </c>
      <c r="S24" s="49"/>
    </row>
    <row r="25" spans="2:19" ht="54.95" customHeight="1" x14ac:dyDescent="1">
      <c r="B25" s="31">
        <v>21</v>
      </c>
      <c r="C25" s="25"/>
      <c r="D25" s="29"/>
      <c r="E25" s="29"/>
      <c r="F25" s="29"/>
      <c r="G25" s="29"/>
      <c r="H25" s="53"/>
      <c r="I25" s="48"/>
      <c r="J25" s="149"/>
      <c r="K25" s="22"/>
      <c r="L25" s="22"/>
      <c r="M25" s="22"/>
      <c r="N25" s="22"/>
      <c r="O25" s="22"/>
      <c r="P25" s="22"/>
      <c r="Q25" s="30">
        <f>SUM('بيانات المعدات'!$K25:$O25)*'بيانات المعدات'!$P25*12</f>
        <v>0</v>
      </c>
      <c r="R25" s="30" t="str">
        <f t="shared" si="0"/>
        <v/>
      </c>
      <c r="S25" s="49"/>
    </row>
    <row r="26" spans="2:19" ht="54.95" customHeight="1" x14ac:dyDescent="1">
      <c r="B26" s="31">
        <v>22</v>
      </c>
      <c r="C26" s="25"/>
      <c r="D26" s="29"/>
      <c r="E26" s="29"/>
      <c r="F26" s="29"/>
      <c r="G26" s="29"/>
      <c r="H26" s="53"/>
      <c r="I26" s="48"/>
      <c r="J26" s="149"/>
      <c r="K26" s="22"/>
      <c r="L26" s="22"/>
      <c r="M26" s="22"/>
      <c r="N26" s="22"/>
      <c r="O26" s="22"/>
      <c r="P26" s="22"/>
      <c r="Q26" s="30">
        <f>SUM('بيانات المعدات'!$K26:$O26)*'بيانات المعدات'!$P26*12</f>
        <v>0</v>
      </c>
      <c r="R26" s="30" t="str">
        <f t="shared" si="0"/>
        <v/>
      </c>
      <c r="S26" s="49"/>
    </row>
    <row r="27" spans="2:19" ht="54.95" customHeight="1" x14ac:dyDescent="1">
      <c r="B27" s="31">
        <v>23</v>
      </c>
      <c r="C27" s="25"/>
      <c r="D27" s="29"/>
      <c r="E27" s="29"/>
      <c r="F27" s="29"/>
      <c r="G27" s="29"/>
      <c r="H27" s="53"/>
      <c r="I27" s="48"/>
      <c r="J27" s="149"/>
      <c r="K27" s="22"/>
      <c r="L27" s="22"/>
      <c r="M27" s="22"/>
      <c r="N27" s="22"/>
      <c r="O27" s="22"/>
      <c r="P27" s="22"/>
      <c r="Q27" s="30">
        <f>SUM('بيانات المعدات'!$K27:$O27)*'بيانات المعدات'!$P27*12</f>
        <v>0</v>
      </c>
      <c r="R27" s="30" t="str">
        <f t="shared" si="0"/>
        <v/>
      </c>
      <c r="S27" s="49"/>
    </row>
    <row r="28" spans="2:19" ht="54.95" customHeight="1" x14ac:dyDescent="1">
      <c r="B28" s="31">
        <v>24</v>
      </c>
      <c r="C28" s="25"/>
      <c r="D28" s="29"/>
      <c r="E28" s="29"/>
      <c r="F28" s="29"/>
      <c r="G28" s="29"/>
      <c r="H28" s="53"/>
      <c r="I28" s="48"/>
      <c r="J28" s="149"/>
      <c r="K28" s="22"/>
      <c r="L28" s="22"/>
      <c r="M28" s="22"/>
      <c r="N28" s="22"/>
      <c r="O28" s="22"/>
      <c r="P28" s="22"/>
      <c r="Q28" s="30">
        <f>SUM('بيانات المعدات'!$K28:$O28)*'بيانات المعدات'!$P28*12</f>
        <v>0</v>
      </c>
      <c r="R28" s="30" t="str">
        <f t="shared" si="0"/>
        <v/>
      </c>
      <c r="S28" s="49"/>
    </row>
    <row r="29" spans="2:19" ht="54.95" customHeight="1" x14ac:dyDescent="1">
      <c r="B29" s="31">
        <v>25</v>
      </c>
      <c r="C29" s="25"/>
      <c r="D29" s="29"/>
      <c r="E29" s="29"/>
      <c r="F29" s="29"/>
      <c r="G29" s="29"/>
      <c r="H29" s="53"/>
      <c r="I29" s="48"/>
      <c r="J29" s="149"/>
      <c r="K29" s="22"/>
      <c r="L29" s="22"/>
      <c r="M29" s="22"/>
      <c r="N29" s="22"/>
      <c r="O29" s="22"/>
      <c r="P29" s="22"/>
      <c r="Q29" s="30">
        <f>SUM('بيانات المعدات'!$K29:$O29)*'بيانات المعدات'!$P29*12</f>
        <v>0</v>
      </c>
      <c r="R29" s="30" t="str">
        <f t="shared" si="0"/>
        <v/>
      </c>
      <c r="S29" s="49"/>
    </row>
    <row r="30" spans="2:19" ht="54.95" customHeight="1" x14ac:dyDescent="1">
      <c r="B30" s="31">
        <v>26</v>
      </c>
      <c r="C30" s="25"/>
      <c r="D30" s="29"/>
      <c r="E30" s="29"/>
      <c r="F30" s="29"/>
      <c r="G30" s="29"/>
      <c r="H30" s="53"/>
      <c r="I30" s="48"/>
      <c r="J30" s="149"/>
      <c r="K30" s="22"/>
      <c r="L30" s="22"/>
      <c r="M30" s="22"/>
      <c r="N30" s="22"/>
      <c r="O30" s="22"/>
      <c r="P30" s="22"/>
      <c r="Q30" s="30">
        <f>SUM('بيانات المعدات'!$K30:$O30)*'بيانات المعدات'!$P30*12</f>
        <v>0</v>
      </c>
      <c r="R30" s="30" t="str">
        <f t="shared" si="0"/>
        <v/>
      </c>
      <c r="S30" s="49"/>
    </row>
    <row r="31" spans="2:19" ht="54.95" customHeight="1" x14ac:dyDescent="1">
      <c r="B31" s="31">
        <v>27</v>
      </c>
      <c r="C31" s="25"/>
      <c r="D31" s="29"/>
      <c r="E31" s="29"/>
      <c r="F31" s="29"/>
      <c r="G31" s="29"/>
      <c r="H31" s="53"/>
      <c r="I31" s="48"/>
      <c r="J31" s="149"/>
      <c r="K31" s="22"/>
      <c r="L31" s="22"/>
      <c r="M31" s="22"/>
      <c r="N31" s="22"/>
      <c r="O31" s="22"/>
      <c r="P31" s="22"/>
      <c r="Q31" s="30">
        <f>SUM('بيانات المعدات'!$K31:$O31)*'بيانات المعدات'!$P31*12</f>
        <v>0</v>
      </c>
      <c r="R31" s="30" t="str">
        <f t="shared" si="0"/>
        <v/>
      </c>
      <c r="S31" s="49"/>
    </row>
    <row r="32" spans="2:19" ht="54.95" customHeight="1" x14ac:dyDescent="1">
      <c r="B32" s="31">
        <v>28</v>
      </c>
      <c r="C32" s="25"/>
      <c r="D32" s="29"/>
      <c r="E32" s="29"/>
      <c r="F32" s="29"/>
      <c r="G32" s="29"/>
      <c r="H32" s="53"/>
      <c r="I32" s="48"/>
      <c r="J32" s="149"/>
      <c r="K32" s="22"/>
      <c r="L32" s="22"/>
      <c r="M32" s="22"/>
      <c r="N32" s="22"/>
      <c r="O32" s="22"/>
      <c r="P32" s="22"/>
      <c r="Q32" s="30">
        <f>SUM('بيانات المعدات'!$K32:$O32)*'بيانات المعدات'!$P32*12</f>
        <v>0</v>
      </c>
      <c r="R32" s="30" t="str">
        <f t="shared" si="0"/>
        <v/>
      </c>
      <c r="S32" s="49"/>
    </row>
    <row r="33" spans="2:19" ht="54.95" customHeight="1" x14ac:dyDescent="1">
      <c r="B33" s="31">
        <v>29</v>
      </c>
      <c r="C33" s="25"/>
      <c r="D33" s="29"/>
      <c r="E33" s="29"/>
      <c r="F33" s="29"/>
      <c r="G33" s="29"/>
      <c r="H33" s="53"/>
      <c r="I33" s="48"/>
      <c r="J33" s="149"/>
      <c r="K33" s="22"/>
      <c r="L33" s="22"/>
      <c r="M33" s="22"/>
      <c r="N33" s="22"/>
      <c r="O33" s="22"/>
      <c r="P33" s="22"/>
      <c r="Q33" s="30">
        <f>SUM('بيانات المعدات'!$K33:$O33)*'بيانات المعدات'!$P33*12</f>
        <v>0</v>
      </c>
      <c r="R33" s="30" t="str">
        <f t="shared" si="0"/>
        <v/>
      </c>
      <c r="S33" s="49"/>
    </row>
    <row r="34" spans="2:19" ht="54.95" customHeight="1" x14ac:dyDescent="1">
      <c r="B34" s="31">
        <v>30</v>
      </c>
      <c r="C34" s="25"/>
      <c r="D34" s="29"/>
      <c r="E34" s="29"/>
      <c r="F34" s="29"/>
      <c r="G34" s="29"/>
      <c r="H34" s="53"/>
      <c r="I34" s="48"/>
      <c r="J34" s="149"/>
      <c r="K34" s="22"/>
      <c r="L34" s="22"/>
      <c r="M34" s="22"/>
      <c r="N34" s="22"/>
      <c r="O34" s="22"/>
      <c r="P34" s="22"/>
      <c r="Q34" s="30">
        <f>SUM('بيانات المعدات'!$K34:$O34)*'بيانات المعدات'!$P34*12</f>
        <v>0</v>
      </c>
      <c r="R34" s="30" t="str">
        <f t="shared" si="0"/>
        <v/>
      </c>
      <c r="S34" s="49"/>
    </row>
    <row r="35" spans="2:19" ht="54.95" customHeight="1" x14ac:dyDescent="1">
      <c r="B35" s="31">
        <v>31</v>
      </c>
      <c r="C35" s="25"/>
      <c r="D35" s="29"/>
      <c r="E35" s="29"/>
      <c r="F35" s="29"/>
      <c r="G35" s="29"/>
      <c r="H35" s="53"/>
      <c r="I35" s="48"/>
      <c r="J35" s="149"/>
      <c r="K35" s="22"/>
      <c r="L35" s="22"/>
      <c r="M35" s="22"/>
      <c r="N35" s="22"/>
      <c r="O35" s="22"/>
      <c r="P35" s="22"/>
      <c r="Q35" s="30">
        <f>SUM('بيانات المعدات'!$K35:$O35)*'بيانات المعدات'!$P35*12</f>
        <v>0</v>
      </c>
      <c r="R35" s="30" t="str">
        <f t="shared" si="0"/>
        <v/>
      </c>
      <c r="S35" s="49"/>
    </row>
    <row r="36" spans="2:19" ht="54.95" customHeight="1" x14ac:dyDescent="1">
      <c r="B36" s="31">
        <v>32</v>
      </c>
      <c r="C36" s="25"/>
      <c r="D36" s="29"/>
      <c r="E36" s="29"/>
      <c r="F36" s="29"/>
      <c r="G36" s="29"/>
      <c r="H36" s="53"/>
      <c r="I36" s="48"/>
      <c r="J36" s="149"/>
      <c r="K36" s="22"/>
      <c r="L36" s="22"/>
      <c r="M36" s="22"/>
      <c r="N36" s="22"/>
      <c r="O36" s="22"/>
      <c r="P36" s="22"/>
      <c r="Q36" s="30">
        <f>SUM('بيانات المعدات'!$K36:$O36)*'بيانات المعدات'!$P36*12</f>
        <v>0</v>
      </c>
      <c r="R36" s="30" t="str">
        <f t="shared" si="0"/>
        <v/>
      </c>
      <c r="S36" s="49"/>
    </row>
    <row r="37" spans="2:19" ht="54.95" customHeight="1" x14ac:dyDescent="1">
      <c r="B37" s="31">
        <v>33</v>
      </c>
      <c r="C37" s="25"/>
      <c r="D37" s="29"/>
      <c r="E37" s="29"/>
      <c r="F37" s="29"/>
      <c r="G37" s="29"/>
      <c r="H37" s="53"/>
      <c r="I37" s="48"/>
      <c r="J37" s="149"/>
      <c r="K37" s="22"/>
      <c r="L37" s="22"/>
      <c r="M37" s="22"/>
      <c r="N37" s="22"/>
      <c r="O37" s="22"/>
      <c r="P37" s="22"/>
      <c r="Q37" s="30">
        <f>SUM('بيانات المعدات'!$K37:$O37)*'بيانات المعدات'!$P37*12</f>
        <v>0</v>
      </c>
      <c r="R37" s="30" t="str">
        <f t="shared" si="0"/>
        <v/>
      </c>
      <c r="S37" s="49"/>
    </row>
    <row r="38" spans="2:19" ht="54.95" customHeight="1" thickBot="1" x14ac:dyDescent="1.05">
      <c r="B38" s="27" t="s">
        <v>60</v>
      </c>
      <c r="C38" s="26"/>
      <c r="D38" s="32">
        <f>SUM(D5:D37)</f>
        <v>0</v>
      </c>
      <c r="E38" s="32">
        <f t="shared" ref="E38:O38" si="1">SUM(E5:E37)</f>
        <v>0</v>
      </c>
      <c r="F38" s="32">
        <f t="shared" si="1"/>
        <v>0</v>
      </c>
      <c r="G38" s="32">
        <f t="shared" si="1"/>
        <v>0</v>
      </c>
      <c r="H38" s="54">
        <f t="shared" si="1"/>
        <v>0</v>
      </c>
      <c r="I38" s="48"/>
      <c r="J38" s="150"/>
      <c r="K38" s="32">
        <f t="shared" si="1"/>
        <v>0</v>
      </c>
      <c r="L38" s="32">
        <f t="shared" si="1"/>
        <v>0</v>
      </c>
      <c r="M38" s="32">
        <f t="shared" si="1"/>
        <v>0</v>
      </c>
      <c r="N38" s="32">
        <f t="shared" si="1"/>
        <v>0</v>
      </c>
      <c r="O38" s="32">
        <f t="shared" si="1"/>
        <v>0</v>
      </c>
      <c r="P38" s="32"/>
      <c r="Q38" s="28">
        <f>SUM('بيانات المعدات'!$Q$5:$Q$37)</f>
        <v>0</v>
      </c>
      <c r="R38" s="51"/>
      <c r="S38" s="50"/>
    </row>
  </sheetData>
  <sheetProtection algorithmName="SHA-512" hashValue="6z0LEkdVoqMoPxYBli11/l2vR8G09wrAspaYQj2Rg6fDWigsbtBORzm+NMinrj/2uJseE4yVdV4AK5a0YWReqg==" saltValue="+wAzhfEJPU8J5QAykDpENA==" spinCount="100000" sheet="1" objects="1" scenarios="1"/>
  <protectedRanges>
    <protectedRange sqref="J5:P37 S5:S37" name="Range1"/>
  </protectedRanges>
  <mergeCells count="9">
    <mergeCell ref="B2:C3"/>
    <mergeCell ref="D2:H2"/>
    <mergeCell ref="K2:Q2"/>
    <mergeCell ref="R2:R4"/>
    <mergeCell ref="S2:S4"/>
    <mergeCell ref="D3:H3"/>
    <mergeCell ref="K3:O3"/>
    <mergeCell ref="P3:Q3"/>
    <mergeCell ref="J2:J3"/>
  </mergeCells>
  <conditionalFormatting sqref="B5:H38">
    <cfRule type="expression" dxfId="5" priority="1">
      <formula>$C$5="يجب تعبئة مدة المنافسة في الصفحة الرئيسية"</formula>
    </cfRule>
  </conditionalFormatting>
  <conditionalFormatting sqref="R5:R37">
    <cfRule type="cellIs" dxfId="4" priority="2" operator="equal">
      <formula>"الكميات المطلوبة غير متناسبة مع معايير الضوابط، يرجى تعبئة الأسباب وارفاق الوثائق الداعمة"</formula>
    </cfRule>
    <cfRule type="cellIs" dxfId="3" priority="3" operator="equal">
      <formula>"الكميات المطلوبة متناسبة مع معايير الضوابط"</formula>
    </cfRule>
  </conditionalFormatting>
  <pageMargins left="0.7" right="0.7" top="0.75" bottom="0.75" header="0.3" footer="0.3"/>
  <headerFooter>
    <oddFooter>&amp;C_x000D_&amp;1#&amp;"Aptos"&amp;12&amp;KFFFF00 Restricted-مقيد</oddFooter>
  </headerFooter>
  <ignoredErrors>
    <ignoredError sqref="R5:R37" formulaRange="1"/>
  </ignoredError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6E30-27E6-4BE5-8736-80400644E8BF}">
  <dimension ref="A1:Y253"/>
  <sheetViews>
    <sheetView showGridLines="0" rightToLeft="1" topLeftCell="C1" zoomScale="44" zoomScaleNormal="85" workbookViewId="0">
      <selection activeCell="F3" sqref="F3"/>
    </sheetView>
  </sheetViews>
  <sheetFormatPr defaultColWidth="0" defaultRowHeight="0" customHeight="1" zeroHeight="1" x14ac:dyDescent="0.25"/>
  <cols>
    <col min="1" max="1" width="6.140625" style="98" customWidth="1"/>
    <col min="2" max="2" width="36.42578125" style="98" customWidth="1"/>
    <col min="3" max="3" width="77.140625" style="98" customWidth="1"/>
    <col min="4" max="4" width="30.42578125" style="98" customWidth="1"/>
    <col min="5" max="6" width="19.42578125" style="98" customWidth="1"/>
    <col min="7" max="7" width="17.85546875" style="98" customWidth="1"/>
    <col min="8" max="8" width="29" style="98" customWidth="1"/>
    <col min="9" max="9" width="7.85546875" style="98" customWidth="1"/>
    <col min="10" max="10" width="30.140625" style="98" customWidth="1"/>
    <col min="11" max="11" width="21.140625" style="98" customWidth="1"/>
    <col min="12" max="12" width="54.140625" style="98" customWidth="1"/>
    <col min="13" max="13" width="19.140625" style="98" customWidth="1"/>
    <col min="14" max="15" width="13.42578125" style="98" customWidth="1"/>
    <col min="16" max="16" width="24.42578125" style="98" bestFit="1" customWidth="1"/>
    <col min="17" max="17" width="25" style="98" bestFit="1" customWidth="1"/>
    <col min="18" max="19" width="8.85546875" style="98" customWidth="1"/>
    <col min="20" max="25" width="0" style="98" hidden="1" customWidth="1"/>
    <col min="26" max="16384" width="8.85546875" style="98" hidden="1"/>
  </cols>
  <sheetData>
    <row r="1" spans="1:17" ht="15" x14ac:dyDescent="0.25"/>
    <row r="2" spans="1:17" ht="15" x14ac:dyDescent="0.25"/>
    <row r="3" spans="1:17" ht="33.6" customHeight="1" thickBot="1" x14ac:dyDescent="0.3"/>
    <row r="4" spans="1:17" ht="51.95" customHeight="1" x14ac:dyDescent="0.25">
      <c r="A4" s="99"/>
      <c r="B4" s="317" t="s">
        <v>129</v>
      </c>
      <c r="C4" s="318"/>
      <c r="D4" s="318"/>
      <c r="E4" s="318"/>
      <c r="F4" s="318"/>
      <c r="G4" s="318"/>
      <c r="H4" s="319"/>
      <c r="J4" s="320" t="s">
        <v>132</v>
      </c>
      <c r="K4" s="321"/>
      <c r="L4" s="321"/>
      <c r="M4" s="321"/>
      <c r="N4" s="321"/>
      <c r="O4" s="321"/>
      <c r="P4" s="321"/>
      <c r="Q4" s="322"/>
    </row>
    <row r="5" spans="1:17" ht="120" x14ac:dyDescent="0.25">
      <c r="A5" s="99"/>
      <c r="B5" s="105" t="s">
        <v>90</v>
      </c>
      <c r="C5" s="120" t="s">
        <v>126</v>
      </c>
      <c r="D5" s="120" t="s">
        <v>127</v>
      </c>
      <c r="E5" s="120" t="s">
        <v>91</v>
      </c>
      <c r="F5" s="120" t="s">
        <v>161</v>
      </c>
      <c r="G5" s="120" t="s">
        <v>92</v>
      </c>
      <c r="H5" s="121" t="s">
        <v>128</v>
      </c>
      <c r="J5" s="106" t="s">
        <v>90</v>
      </c>
      <c r="K5" s="107" t="s">
        <v>93</v>
      </c>
      <c r="L5" s="107" t="s">
        <v>125</v>
      </c>
      <c r="M5" s="107" t="s">
        <v>89</v>
      </c>
      <c r="N5" s="107" t="s">
        <v>88</v>
      </c>
      <c r="O5" s="108" t="s">
        <v>94</v>
      </c>
      <c r="P5" s="108" t="s">
        <v>95</v>
      </c>
      <c r="Q5" s="109" t="s">
        <v>59</v>
      </c>
    </row>
    <row r="6" spans="1:17" ht="30" x14ac:dyDescent="0.25">
      <c r="A6" s="99"/>
      <c r="B6" s="100"/>
      <c r="C6" s="101"/>
      <c r="D6" s="101"/>
      <c r="E6" s="101"/>
      <c r="F6" s="101"/>
      <c r="G6" s="101"/>
      <c r="H6" s="102"/>
      <c r="J6" s="103"/>
      <c r="K6" s="101"/>
      <c r="L6" s="101"/>
      <c r="M6" s="101"/>
      <c r="N6" s="101"/>
      <c r="O6" s="101">
        <f>IFERROR(VLOOKUP(J6,$B$6:$H$49,7,FALSE)*VLOOKUP(J6,$B$6:$H$49,3,FALSE),0)</f>
        <v>0</v>
      </c>
      <c r="P6" s="101"/>
      <c r="Q6" s="104">
        <f>P6*N6*O6</f>
        <v>0</v>
      </c>
    </row>
    <row r="7" spans="1:17" ht="30" x14ac:dyDescent="0.25">
      <c r="A7" s="99"/>
      <c r="B7" s="100"/>
      <c r="C7" s="101"/>
      <c r="D7" s="101"/>
      <c r="E7" s="101" t="s">
        <v>98</v>
      </c>
      <c r="F7" s="101"/>
      <c r="G7" s="101" t="s">
        <v>98</v>
      </c>
      <c r="H7" s="102"/>
      <c r="J7" s="103"/>
      <c r="K7" s="101"/>
      <c r="L7" s="101"/>
      <c r="M7" s="101"/>
      <c r="N7" s="101"/>
      <c r="O7" s="101">
        <f>IFERROR(VLOOKUP(J7,$B$6:$H$49,7,FALSE)*VLOOKUP(J7,$B$6:$H$49,3,FALSE),0)</f>
        <v>0</v>
      </c>
      <c r="P7" s="101"/>
      <c r="Q7" s="104">
        <f t="shared" ref="Q7:Q49" si="0">P7*N7*O7</f>
        <v>0</v>
      </c>
    </row>
    <row r="8" spans="1:17" ht="30" x14ac:dyDescent="0.25">
      <c r="A8" s="99"/>
      <c r="B8" s="100"/>
      <c r="C8" s="101"/>
      <c r="D8" s="101"/>
      <c r="E8" s="101" t="s">
        <v>98</v>
      </c>
      <c r="F8" s="101"/>
      <c r="G8" s="101" t="s">
        <v>98</v>
      </c>
      <c r="H8" s="102"/>
      <c r="J8" s="103"/>
      <c r="K8" s="101"/>
      <c r="L8" s="101"/>
      <c r="M8" s="101"/>
      <c r="N8" s="101"/>
      <c r="O8" s="101">
        <f t="shared" ref="O8:O49" si="1">IFERROR(VLOOKUP(J8,$B$6:$H$49,7,FALSE)*VLOOKUP(J8,$B$6:$H$49,3,FALSE),0)</f>
        <v>0</v>
      </c>
      <c r="P8" s="101"/>
      <c r="Q8" s="104">
        <f t="shared" si="0"/>
        <v>0</v>
      </c>
    </row>
    <row r="9" spans="1:17" ht="30" x14ac:dyDescent="0.25">
      <c r="A9" s="99"/>
      <c r="B9" s="100"/>
      <c r="C9" s="101"/>
      <c r="D9" s="101"/>
      <c r="E9" s="101" t="s">
        <v>98</v>
      </c>
      <c r="F9" s="101"/>
      <c r="G9" s="101" t="s">
        <v>98</v>
      </c>
      <c r="H9" s="102"/>
      <c r="J9" s="103"/>
      <c r="K9" s="101"/>
      <c r="L9" s="101"/>
      <c r="M9" s="101"/>
      <c r="N9" s="101"/>
      <c r="O9" s="101">
        <f t="shared" si="1"/>
        <v>0</v>
      </c>
      <c r="P9" s="101"/>
      <c r="Q9" s="104">
        <f t="shared" si="0"/>
        <v>0</v>
      </c>
    </row>
    <row r="10" spans="1:17" ht="30" x14ac:dyDescent="0.25">
      <c r="A10" s="99"/>
      <c r="B10" s="100"/>
      <c r="C10" s="101"/>
      <c r="D10" s="101"/>
      <c r="E10" s="101" t="s">
        <v>98</v>
      </c>
      <c r="F10" s="101"/>
      <c r="G10" s="101" t="s">
        <v>98</v>
      </c>
      <c r="H10" s="102"/>
      <c r="J10" s="103"/>
      <c r="K10" s="101"/>
      <c r="L10" s="101"/>
      <c r="M10" s="101"/>
      <c r="N10" s="101"/>
      <c r="O10" s="101">
        <f t="shared" si="1"/>
        <v>0</v>
      </c>
      <c r="P10" s="101"/>
      <c r="Q10" s="104">
        <f t="shared" si="0"/>
        <v>0</v>
      </c>
    </row>
    <row r="11" spans="1:17" ht="30" x14ac:dyDescent="0.25">
      <c r="A11" s="99"/>
      <c r="B11" s="100"/>
      <c r="C11" s="101"/>
      <c r="D11" s="101"/>
      <c r="E11" s="101" t="s">
        <v>98</v>
      </c>
      <c r="F11" s="101"/>
      <c r="G11" s="101" t="s">
        <v>98</v>
      </c>
      <c r="H11" s="102"/>
      <c r="J11" s="103"/>
      <c r="K11" s="101"/>
      <c r="L11" s="101"/>
      <c r="M11" s="101"/>
      <c r="N11" s="101"/>
      <c r="O11" s="101">
        <f t="shared" si="1"/>
        <v>0</v>
      </c>
      <c r="P11" s="101"/>
      <c r="Q11" s="104">
        <f t="shared" si="0"/>
        <v>0</v>
      </c>
    </row>
    <row r="12" spans="1:17" ht="30" x14ac:dyDescent="0.25">
      <c r="A12" s="99"/>
      <c r="B12" s="100"/>
      <c r="C12" s="101"/>
      <c r="D12" s="101"/>
      <c r="E12" s="101" t="s">
        <v>98</v>
      </c>
      <c r="F12" s="101"/>
      <c r="G12" s="101" t="s">
        <v>98</v>
      </c>
      <c r="H12" s="102"/>
      <c r="J12" s="103"/>
      <c r="K12" s="101"/>
      <c r="L12" s="101"/>
      <c r="M12" s="101"/>
      <c r="N12" s="101"/>
      <c r="O12" s="101">
        <f t="shared" si="1"/>
        <v>0</v>
      </c>
      <c r="P12" s="101"/>
      <c r="Q12" s="104">
        <f t="shared" si="0"/>
        <v>0</v>
      </c>
    </row>
    <row r="13" spans="1:17" ht="30" x14ac:dyDescent="0.25">
      <c r="A13" s="99"/>
      <c r="B13" s="100"/>
      <c r="C13" s="101"/>
      <c r="D13" s="101"/>
      <c r="E13" s="101" t="s">
        <v>98</v>
      </c>
      <c r="F13" s="101"/>
      <c r="G13" s="101" t="s">
        <v>98</v>
      </c>
      <c r="H13" s="102"/>
      <c r="J13" s="103"/>
      <c r="K13" s="101"/>
      <c r="L13" s="101"/>
      <c r="M13" s="101"/>
      <c r="N13" s="101"/>
      <c r="O13" s="101">
        <f t="shared" si="1"/>
        <v>0</v>
      </c>
      <c r="P13" s="101"/>
      <c r="Q13" s="104">
        <f t="shared" si="0"/>
        <v>0</v>
      </c>
    </row>
    <row r="14" spans="1:17" ht="30" x14ac:dyDescent="0.25">
      <c r="A14" s="99"/>
      <c r="B14" s="100"/>
      <c r="C14" s="101"/>
      <c r="D14" s="101"/>
      <c r="E14" s="101" t="s">
        <v>98</v>
      </c>
      <c r="F14" s="101"/>
      <c r="G14" s="101" t="s">
        <v>98</v>
      </c>
      <c r="H14" s="102"/>
      <c r="J14" s="103"/>
      <c r="K14" s="101"/>
      <c r="L14" s="101"/>
      <c r="M14" s="101"/>
      <c r="N14" s="101"/>
      <c r="O14" s="101">
        <f t="shared" si="1"/>
        <v>0</v>
      </c>
      <c r="P14" s="101"/>
      <c r="Q14" s="104">
        <f t="shared" si="0"/>
        <v>0</v>
      </c>
    </row>
    <row r="15" spans="1:17" ht="30" x14ac:dyDescent="0.25">
      <c r="A15" s="99"/>
      <c r="B15" s="100"/>
      <c r="C15" s="101"/>
      <c r="D15" s="101"/>
      <c r="E15" s="101" t="s">
        <v>98</v>
      </c>
      <c r="F15" s="101"/>
      <c r="G15" s="101" t="s">
        <v>98</v>
      </c>
      <c r="H15" s="102"/>
      <c r="J15" s="103"/>
      <c r="K15" s="101"/>
      <c r="L15" s="101"/>
      <c r="M15" s="101"/>
      <c r="N15" s="101"/>
      <c r="O15" s="101">
        <f t="shared" si="1"/>
        <v>0</v>
      </c>
      <c r="P15" s="101"/>
      <c r="Q15" s="104">
        <f t="shared" si="0"/>
        <v>0</v>
      </c>
    </row>
    <row r="16" spans="1:17" ht="30" x14ac:dyDescent="0.25">
      <c r="A16" s="99"/>
      <c r="B16" s="100"/>
      <c r="C16" s="101"/>
      <c r="D16" s="101"/>
      <c r="E16" s="101" t="s">
        <v>98</v>
      </c>
      <c r="F16" s="101"/>
      <c r="G16" s="101" t="s">
        <v>98</v>
      </c>
      <c r="H16" s="102"/>
      <c r="J16" s="103"/>
      <c r="K16" s="101"/>
      <c r="L16" s="101"/>
      <c r="M16" s="101"/>
      <c r="N16" s="101"/>
      <c r="O16" s="101">
        <f t="shared" si="1"/>
        <v>0</v>
      </c>
      <c r="P16" s="101"/>
      <c r="Q16" s="104">
        <f t="shared" si="0"/>
        <v>0</v>
      </c>
    </row>
    <row r="17" spans="1:17" ht="30" x14ac:dyDescent="0.25">
      <c r="A17" s="99"/>
      <c r="B17" s="100"/>
      <c r="C17" s="101"/>
      <c r="D17" s="101"/>
      <c r="E17" s="101" t="s">
        <v>98</v>
      </c>
      <c r="F17" s="101"/>
      <c r="G17" s="101" t="s">
        <v>98</v>
      </c>
      <c r="H17" s="102"/>
      <c r="J17" s="103"/>
      <c r="K17" s="101"/>
      <c r="L17" s="101"/>
      <c r="M17" s="101"/>
      <c r="N17" s="101"/>
      <c r="O17" s="101">
        <f t="shared" si="1"/>
        <v>0</v>
      </c>
      <c r="P17" s="101"/>
      <c r="Q17" s="104">
        <f t="shared" si="0"/>
        <v>0</v>
      </c>
    </row>
    <row r="18" spans="1:17" ht="30" x14ac:dyDescent="0.25">
      <c r="A18" s="99"/>
      <c r="B18" s="100"/>
      <c r="C18" s="101"/>
      <c r="D18" s="101"/>
      <c r="E18" s="101" t="s">
        <v>98</v>
      </c>
      <c r="F18" s="101"/>
      <c r="G18" s="101" t="s">
        <v>98</v>
      </c>
      <c r="H18" s="102"/>
      <c r="J18" s="103"/>
      <c r="K18" s="101"/>
      <c r="L18" s="101"/>
      <c r="M18" s="101"/>
      <c r="N18" s="101"/>
      <c r="O18" s="101">
        <f t="shared" si="1"/>
        <v>0</v>
      </c>
      <c r="P18" s="101"/>
      <c r="Q18" s="104">
        <f t="shared" si="0"/>
        <v>0</v>
      </c>
    </row>
    <row r="19" spans="1:17" ht="30" x14ac:dyDescent="0.25">
      <c r="A19" s="99"/>
      <c r="B19" s="100"/>
      <c r="C19" s="101"/>
      <c r="D19" s="101"/>
      <c r="E19" s="101" t="s">
        <v>98</v>
      </c>
      <c r="F19" s="101"/>
      <c r="G19" s="101" t="s">
        <v>98</v>
      </c>
      <c r="H19" s="102"/>
      <c r="J19" s="103"/>
      <c r="K19" s="101"/>
      <c r="L19" s="101"/>
      <c r="M19" s="101"/>
      <c r="N19" s="101"/>
      <c r="O19" s="101">
        <f t="shared" si="1"/>
        <v>0</v>
      </c>
      <c r="P19" s="101"/>
      <c r="Q19" s="104">
        <f t="shared" si="0"/>
        <v>0</v>
      </c>
    </row>
    <row r="20" spans="1:17" ht="30" x14ac:dyDescent="0.25">
      <c r="A20" s="99"/>
      <c r="B20" s="100"/>
      <c r="C20" s="101"/>
      <c r="D20" s="101"/>
      <c r="E20" s="101" t="s">
        <v>98</v>
      </c>
      <c r="F20" s="101"/>
      <c r="G20" s="101" t="s">
        <v>98</v>
      </c>
      <c r="H20" s="102"/>
      <c r="J20" s="103"/>
      <c r="K20" s="101"/>
      <c r="L20" s="101"/>
      <c r="M20" s="101"/>
      <c r="N20" s="101"/>
      <c r="O20" s="101">
        <f t="shared" si="1"/>
        <v>0</v>
      </c>
      <c r="P20" s="101"/>
      <c r="Q20" s="104">
        <f t="shared" si="0"/>
        <v>0</v>
      </c>
    </row>
    <row r="21" spans="1:17" ht="30" x14ac:dyDescent="0.25">
      <c r="A21" s="99"/>
      <c r="B21" s="100"/>
      <c r="C21" s="101"/>
      <c r="D21" s="101"/>
      <c r="E21" s="101" t="s">
        <v>98</v>
      </c>
      <c r="F21" s="101"/>
      <c r="G21" s="101" t="s">
        <v>98</v>
      </c>
      <c r="H21" s="102"/>
      <c r="J21" s="103"/>
      <c r="K21" s="101"/>
      <c r="L21" s="101"/>
      <c r="M21" s="101"/>
      <c r="N21" s="101"/>
      <c r="O21" s="101">
        <f t="shared" si="1"/>
        <v>0</v>
      </c>
      <c r="P21" s="101"/>
      <c r="Q21" s="104">
        <f t="shared" si="0"/>
        <v>0</v>
      </c>
    </row>
    <row r="22" spans="1:17" ht="30" x14ac:dyDescent="0.25">
      <c r="A22" s="99"/>
      <c r="B22" s="100"/>
      <c r="C22" s="101"/>
      <c r="D22" s="101"/>
      <c r="E22" s="101" t="s">
        <v>98</v>
      </c>
      <c r="F22" s="101"/>
      <c r="G22" s="101" t="s">
        <v>98</v>
      </c>
      <c r="H22" s="102"/>
      <c r="J22" s="103"/>
      <c r="K22" s="101"/>
      <c r="L22" s="101"/>
      <c r="M22" s="101"/>
      <c r="N22" s="101"/>
      <c r="O22" s="101">
        <f t="shared" si="1"/>
        <v>0</v>
      </c>
      <c r="P22" s="101"/>
      <c r="Q22" s="104">
        <f t="shared" si="0"/>
        <v>0</v>
      </c>
    </row>
    <row r="23" spans="1:17" ht="30" x14ac:dyDescent="0.25">
      <c r="A23" s="99"/>
      <c r="B23" s="100"/>
      <c r="C23" s="101"/>
      <c r="D23" s="101"/>
      <c r="E23" s="101" t="s">
        <v>98</v>
      </c>
      <c r="F23" s="101"/>
      <c r="G23" s="101" t="s">
        <v>98</v>
      </c>
      <c r="H23" s="102"/>
      <c r="J23" s="103"/>
      <c r="K23" s="101"/>
      <c r="L23" s="101"/>
      <c r="M23" s="101"/>
      <c r="N23" s="101"/>
      <c r="O23" s="101">
        <f t="shared" si="1"/>
        <v>0</v>
      </c>
      <c r="P23" s="101"/>
      <c r="Q23" s="104">
        <f t="shared" si="0"/>
        <v>0</v>
      </c>
    </row>
    <row r="24" spans="1:17" ht="30" x14ac:dyDescent="0.25">
      <c r="A24" s="99"/>
      <c r="B24" s="100"/>
      <c r="C24" s="101"/>
      <c r="D24" s="101"/>
      <c r="E24" s="101" t="s">
        <v>98</v>
      </c>
      <c r="F24" s="101"/>
      <c r="G24" s="101" t="s">
        <v>98</v>
      </c>
      <c r="H24" s="102"/>
      <c r="J24" s="103"/>
      <c r="K24" s="101"/>
      <c r="L24" s="101"/>
      <c r="M24" s="101"/>
      <c r="N24" s="101"/>
      <c r="O24" s="101">
        <f t="shared" si="1"/>
        <v>0</v>
      </c>
      <c r="P24" s="101"/>
      <c r="Q24" s="104">
        <f t="shared" si="0"/>
        <v>0</v>
      </c>
    </row>
    <row r="25" spans="1:17" ht="30" x14ac:dyDescent="0.25">
      <c r="A25" s="99"/>
      <c r="B25" s="100"/>
      <c r="C25" s="101"/>
      <c r="D25" s="101"/>
      <c r="E25" s="101" t="s">
        <v>98</v>
      </c>
      <c r="F25" s="101"/>
      <c r="G25" s="101" t="s">
        <v>98</v>
      </c>
      <c r="H25" s="102"/>
      <c r="J25" s="103"/>
      <c r="K25" s="101"/>
      <c r="L25" s="101"/>
      <c r="M25" s="101"/>
      <c r="N25" s="101"/>
      <c r="O25" s="101">
        <f t="shared" si="1"/>
        <v>0</v>
      </c>
      <c r="P25" s="101"/>
      <c r="Q25" s="104">
        <f t="shared" si="0"/>
        <v>0</v>
      </c>
    </row>
    <row r="26" spans="1:17" ht="30" x14ac:dyDescent="0.25">
      <c r="A26" s="99"/>
      <c r="B26" s="100"/>
      <c r="C26" s="101"/>
      <c r="D26" s="101"/>
      <c r="E26" s="101" t="s">
        <v>98</v>
      </c>
      <c r="F26" s="101"/>
      <c r="G26" s="101" t="s">
        <v>98</v>
      </c>
      <c r="H26" s="102"/>
      <c r="J26" s="103"/>
      <c r="K26" s="101"/>
      <c r="L26" s="101"/>
      <c r="M26" s="101"/>
      <c r="N26" s="101"/>
      <c r="O26" s="101">
        <f t="shared" si="1"/>
        <v>0</v>
      </c>
      <c r="P26" s="101"/>
      <c r="Q26" s="104">
        <f t="shared" si="0"/>
        <v>0</v>
      </c>
    </row>
    <row r="27" spans="1:17" ht="30" x14ac:dyDescent="0.25">
      <c r="A27" s="99"/>
      <c r="B27" s="100"/>
      <c r="C27" s="101"/>
      <c r="D27" s="101"/>
      <c r="E27" s="101" t="s">
        <v>98</v>
      </c>
      <c r="F27" s="101"/>
      <c r="G27" s="101" t="s">
        <v>98</v>
      </c>
      <c r="H27" s="102"/>
      <c r="J27" s="103"/>
      <c r="K27" s="101"/>
      <c r="L27" s="101"/>
      <c r="M27" s="101"/>
      <c r="N27" s="101"/>
      <c r="O27" s="101">
        <f t="shared" si="1"/>
        <v>0</v>
      </c>
      <c r="P27" s="101"/>
      <c r="Q27" s="104">
        <f t="shared" si="0"/>
        <v>0</v>
      </c>
    </row>
    <row r="28" spans="1:17" ht="30" x14ac:dyDescent="0.25">
      <c r="A28" s="99"/>
      <c r="B28" s="100"/>
      <c r="C28" s="101"/>
      <c r="D28" s="101"/>
      <c r="E28" s="101" t="s">
        <v>98</v>
      </c>
      <c r="F28" s="101"/>
      <c r="G28" s="101" t="s">
        <v>98</v>
      </c>
      <c r="H28" s="102"/>
      <c r="J28" s="103"/>
      <c r="K28" s="101"/>
      <c r="L28" s="101"/>
      <c r="M28" s="101"/>
      <c r="N28" s="101"/>
      <c r="O28" s="101">
        <f t="shared" si="1"/>
        <v>0</v>
      </c>
      <c r="P28" s="101"/>
      <c r="Q28" s="104">
        <f t="shared" si="0"/>
        <v>0</v>
      </c>
    </row>
    <row r="29" spans="1:17" ht="30" x14ac:dyDescent="0.25">
      <c r="A29" s="99"/>
      <c r="B29" s="100"/>
      <c r="C29" s="101"/>
      <c r="D29" s="101"/>
      <c r="E29" s="101" t="s">
        <v>98</v>
      </c>
      <c r="F29" s="101"/>
      <c r="G29" s="101" t="s">
        <v>98</v>
      </c>
      <c r="H29" s="102"/>
      <c r="J29" s="103"/>
      <c r="K29" s="101"/>
      <c r="L29" s="101"/>
      <c r="M29" s="101"/>
      <c r="N29" s="101"/>
      <c r="O29" s="101">
        <f t="shared" si="1"/>
        <v>0</v>
      </c>
      <c r="P29" s="101"/>
      <c r="Q29" s="104">
        <f t="shared" si="0"/>
        <v>0</v>
      </c>
    </row>
    <row r="30" spans="1:17" ht="30" x14ac:dyDescent="0.25">
      <c r="A30" s="99"/>
      <c r="B30" s="100"/>
      <c r="C30" s="101"/>
      <c r="D30" s="101"/>
      <c r="E30" s="101" t="s">
        <v>98</v>
      </c>
      <c r="F30" s="101"/>
      <c r="G30" s="101" t="s">
        <v>98</v>
      </c>
      <c r="H30" s="102"/>
      <c r="J30" s="103"/>
      <c r="K30" s="101"/>
      <c r="L30" s="101"/>
      <c r="M30" s="101"/>
      <c r="N30" s="101"/>
      <c r="O30" s="101">
        <f t="shared" si="1"/>
        <v>0</v>
      </c>
      <c r="P30" s="101"/>
      <c r="Q30" s="104">
        <f t="shared" si="0"/>
        <v>0</v>
      </c>
    </row>
    <row r="31" spans="1:17" ht="30" x14ac:dyDescent="0.25">
      <c r="A31" s="99"/>
      <c r="B31" s="100"/>
      <c r="C31" s="101"/>
      <c r="D31" s="101"/>
      <c r="E31" s="101" t="s">
        <v>98</v>
      </c>
      <c r="F31" s="101"/>
      <c r="G31" s="101" t="s">
        <v>98</v>
      </c>
      <c r="H31" s="102"/>
      <c r="J31" s="103"/>
      <c r="K31" s="101"/>
      <c r="L31" s="101"/>
      <c r="M31" s="101"/>
      <c r="N31" s="101"/>
      <c r="O31" s="101">
        <f t="shared" si="1"/>
        <v>0</v>
      </c>
      <c r="P31" s="101"/>
      <c r="Q31" s="104">
        <f t="shared" si="0"/>
        <v>0</v>
      </c>
    </row>
    <row r="32" spans="1:17" ht="30" x14ac:dyDescent="0.25">
      <c r="A32" s="99"/>
      <c r="B32" s="100"/>
      <c r="C32" s="101"/>
      <c r="D32" s="101"/>
      <c r="E32" s="101" t="s">
        <v>98</v>
      </c>
      <c r="F32" s="101"/>
      <c r="G32" s="101" t="s">
        <v>98</v>
      </c>
      <c r="H32" s="102"/>
      <c r="J32" s="103"/>
      <c r="K32" s="101"/>
      <c r="L32" s="101"/>
      <c r="M32" s="101"/>
      <c r="N32" s="101"/>
      <c r="O32" s="101">
        <f t="shared" si="1"/>
        <v>0</v>
      </c>
      <c r="P32" s="101"/>
      <c r="Q32" s="104">
        <f t="shared" si="0"/>
        <v>0</v>
      </c>
    </row>
    <row r="33" spans="1:17" ht="30" x14ac:dyDescent="0.25">
      <c r="A33" s="99"/>
      <c r="B33" s="100"/>
      <c r="C33" s="101"/>
      <c r="D33" s="101"/>
      <c r="E33" s="101" t="s">
        <v>98</v>
      </c>
      <c r="F33" s="101"/>
      <c r="G33" s="101" t="s">
        <v>98</v>
      </c>
      <c r="H33" s="102"/>
      <c r="J33" s="103"/>
      <c r="K33" s="101"/>
      <c r="L33" s="101"/>
      <c r="M33" s="101"/>
      <c r="N33" s="101"/>
      <c r="O33" s="101">
        <f t="shared" si="1"/>
        <v>0</v>
      </c>
      <c r="P33" s="101"/>
      <c r="Q33" s="104">
        <f t="shared" si="0"/>
        <v>0</v>
      </c>
    </row>
    <row r="34" spans="1:17" ht="30" x14ac:dyDescent="0.25">
      <c r="A34" s="99"/>
      <c r="B34" s="100"/>
      <c r="C34" s="101"/>
      <c r="D34" s="101"/>
      <c r="E34" s="101" t="s">
        <v>98</v>
      </c>
      <c r="F34" s="101"/>
      <c r="G34" s="101" t="s">
        <v>98</v>
      </c>
      <c r="H34" s="102"/>
      <c r="J34" s="103"/>
      <c r="K34" s="101"/>
      <c r="L34" s="101"/>
      <c r="M34" s="101"/>
      <c r="N34" s="101"/>
      <c r="O34" s="101">
        <f t="shared" si="1"/>
        <v>0</v>
      </c>
      <c r="P34" s="101"/>
      <c r="Q34" s="104">
        <f t="shared" si="0"/>
        <v>0</v>
      </c>
    </row>
    <row r="35" spans="1:17" ht="30" x14ac:dyDescent="0.25">
      <c r="A35" s="99"/>
      <c r="B35" s="100"/>
      <c r="C35" s="101"/>
      <c r="D35" s="101"/>
      <c r="E35" s="101" t="s">
        <v>98</v>
      </c>
      <c r="F35" s="101"/>
      <c r="G35" s="101" t="s">
        <v>98</v>
      </c>
      <c r="H35" s="102"/>
      <c r="J35" s="103"/>
      <c r="K35" s="101"/>
      <c r="L35" s="101"/>
      <c r="M35" s="101"/>
      <c r="N35" s="101"/>
      <c r="O35" s="101">
        <f t="shared" si="1"/>
        <v>0</v>
      </c>
      <c r="P35" s="101"/>
      <c r="Q35" s="104">
        <f t="shared" si="0"/>
        <v>0</v>
      </c>
    </row>
    <row r="36" spans="1:17" ht="30" x14ac:dyDescent="0.25">
      <c r="A36" s="99"/>
      <c r="B36" s="100"/>
      <c r="C36" s="101"/>
      <c r="D36" s="101"/>
      <c r="E36" s="101" t="s">
        <v>98</v>
      </c>
      <c r="F36" s="101"/>
      <c r="G36" s="101" t="s">
        <v>98</v>
      </c>
      <c r="H36" s="102"/>
      <c r="J36" s="103"/>
      <c r="K36" s="101"/>
      <c r="L36" s="101"/>
      <c r="M36" s="101"/>
      <c r="N36" s="101"/>
      <c r="O36" s="101">
        <f t="shared" si="1"/>
        <v>0</v>
      </c>
      <c r="P36" s="101"/>
      <c r="Q36" s="104">
        <f t="shared" si="0"/>
        <v>0</v>
      </c>
    </row>
    <row r="37" spans="1:17" ht="30" x14ac:dyDescent="0.25">
      <c r="A37" s="99"/>
      <c r="B37" s="100"/>
      <c r="C37" s="101"/>
      <c r="D37" s="101"/>
      <c r="E37" s="101" t="s">
        <v>98</v>
      </c>
      <c r="F37" s="101"/>
      <c r="G37" s="101" t="s">
        <v>98</v>
      </c>
      <c r="H37" s="102"/>
      <c r="J37" s="103"/>
      <c r="K37" s="101"/>
      <c r="L37" s="101"/>
      <c r="M37" s="101"/>
      <c r="N37" s="101"/>
      <c r="O37" s="101">
        <f t="shared" si="1"/>
        <v>0</v>
      </c>
      <c r="P37" s="101"/>
      <c r="Q37" s="104">
        <f t="shared" si="0"/>
        <v>0</v>
      </c>
    </row>
    <row r="38" spans="1:17" ht="30" x14ac:dyDescent="0.25">
      <c r="A38" s="99"/>
      <c r="B38" s="100"/>
      <c r="C38" s="101"/>
      <c r="D38" s="101"/>
      <c r="E38" s="101" t="s">
        <v>98</v>
      </c>
      <c r="F38" s="101"/>
      <c r="G38" s="101" t="s">
        <v>98</v>
      </c>
      <c r="H38" s="102"/>
      <c r="J38" s="103"/>
      <c r="K38" s="101"/>
      <c r="L38" s="101"/>
      <c r="M38" s="101"/>
      <c r="N38" s="101"/>
      <c r="O38" s="101">
        <f t="shared" si="1"/>
        <v>0</v>
      </c>
      <c r="P38" s="101"/>
      <c r="Q38" s="104">
        <f t="shared" si="0"/>
        <v>0</v>
      </c>
    </row>
    <row r="39" spans="1:17" ht="30" x14ac:dyDescent="0.25">
      <c r="A39" s="99"/>
      <c r="B39" s="100"/>
      <c r="C39" s="101"/>
      <c r="D39" s="101"/>
      <c r="E39" s="101" t="s">
        <v>98</v>
      </c>
      <c r="F39" s="101"/>
      <c r="G39" s="101" t="s">
        <v>98</v>
      </c>
      <c r="H39" s="102"/>
      <c r="J39" s="103"/>
      <c r="K39" s="101"/>
      <c r="L39" s="101"/>
      <c r="M39" s="101"/>
      <c r="N39" s="101"/>
      <c r="O39" s="101">
        <f t="shared" si="1"/>
        <v>0</v>
      </c>
      <c r="P39" s="101"/>
      <c r="Q39" s="104">
        <f t="shared" si="0"/>
        <v>0</v>
      </c>
    </row>
    <row r="40" spans="1:17" ht="30" x14ac:dyDescent="0.25">
      <c r="A40" s="99"/>
      <c r="B40" s="100"/>
      <c r="C40" s="101"/>
      <c r="D40" s="101"/>
      <c r="E40" s="101" t="s">
        <v>98</v>
      </c>
      <c r="F40" s="101"/>
      <c r="G40" s="101" t="s">
        <v>98</v>
      </c>
      <c r="H40" s="102"/>
      <c r="J40" s="103"/>
      <c r="K40" s="101"/>
      <c r="L40" s="101"/>
      <c r="M40" s="101"/>
      <c r="N40" s="101"/>
      <c r="O40" s="101">
        <f t="shared" si="1"/>
        <v>0</v>
      </c>
      <c r="P40" s="101"/>
      <c r="Q40" s="104">
        <f t="shared" si="0"/>
        <v>0</v>
      </c>
    </row>
    <row r="41" spans="1:17" ht="30" x14ac:dyDescent="0.25">
      <c r="A41" s="99"/>
      <c r="B41" s="100"/>
      <c r="C41" s="101"/>
      <c r="D41" s="101"/>
      <c r="E41" s="101" t="s">
        <v>98</v>
      </c>
      <c r="F41" s="101"/>
      <c r="G41" s="101" t="s">
        <v>98</v>
      </c>
      <c r="H41" s="102"/>
      <c r="J41" s="103"/>
      <c r="K41" s="101"/>
      <c r="L41" s="101"/>
      <c r="M41" s="101"/>
      <c r="N41" s="101"/>
      <c r="O41" s="101">
        <f t="shared" si="1"/>
        <v>0</v>
      </c>
      <c r="P41" s="101"/>
      <c r="Q41" s="104">
        <f t="shared" si="0"/>
        <v>0</v>
      </c>
    </row>
    <row r="42" spans="1:17" ht="30" x14ac:dyDescent="0.25">
      <c r="A42" s="99"/>
      <c r="B42" s="100"/>
      <c r="C42" s="101"/>
      <c r="D42" s="101"/>
      <c r="E42" s="101" t="s">
        <v>98</v>
      </c>
      <c r="F42" s="101"/>
      <c r="G42" s="101" t="s">
        <v>98</v>
      </c>
      <c r="H42" s="102"/>
      <c r="J42" s="103"/>
      <c r="K42" s="101"/>
      <c r="L42" s="101"/>
      <c r="M42" s="101"/>
      <c r="N42" s="101"/>
      <c r="O42" s="101">
        <f t="shared" si="1"/>
        <v>0</v>
      </c>
      <c r="P42" s="101"/>
      <c r="Q42" s="104">
        <f t="shared" si="0"/>
        <v>0</v>
      </c>
    </row>
    <row r="43" spans="1:17" ht="30" x14ac:dyDescent="0.25">
      <c r="A43" s="99"/>
      <c r="B43" s="100"/>
      <c r="C43" s="101"/>
      <c r="D43" s="101"/>
      <c r="E43" s="101" t="s">
        <v>98</v>
      </c>
      <c r="F43" s="101"/>
      <c r="G43" s="101" t="s">
        <v>98</v>
      </c>
      <c r="H43" s="102"/>
      <c r="J43" s="103"/>
      <c r="K43" s="101"/>
      <c r="L43" s="101"/>
      <c r="M43" s="101"/>
      <c r="N43" s="101"/>
      <c r="O43" s="101">
        <f t="shared" si="1"/>
        <v>0</v>
      </c>
      <c r="P43" s="101"/>
      <c r="Q43" s="104">
        <f t="shared" si="0"/>
        <v>0</v>
      </c>
    </row>
    <row r="44" spans="1:17" ht="30" x14ac:dyDescent="0.25">
      <c r="A44" s="99"/>
      <c r="B44" s="100"/>
      <c r="C44" s="101"/>
      <c r="D44" s="101"/>
      <c r="E44" s="101" t="s">
        <v>98</v>
      </c>
      <c r="F44" s="101"/>
      <c r="G44" s="101" t="s">
        <v>98</v>
      </c>
      <c r="H44" s="102"/>
      <c r="J44" s="103"/>
      <c r="K44" s="101"/>
      <c r="L44" s="101"/>
      <c r="M44" s="101"/>
      <c r="N44" s="101"/>
      <c r="O44" s="101">
        <f t="shared" si="1"/>
        <v>0</v>
      </c>
      <c r="P44" s="101"/>
      <c r="Q44" s="104">
        <f t="shared" si="0"/>
        <v>0</v>
      </c>
    </row>
    <row r="45" spans="1:17" ht="30" x14ac:dyDescent="0.25">
      <c r="A45" s="99"/>
      <c r="B45" s="100"/>
      <c r="C45" s="101"/>
      <c r="D45" s="101"/>
      <c r="E45" s="101" t="s">
        <v>98</v>
      </c>
      <c r="F45" s="101"/>
      <c r="G45" s="101" t="s">
        <v>98</v>
      </c>
      <c r="H45" s="102"/>
      <c r="J45" s="103"/>
      <c r="K45" s="101"/>
      <c r="L45" s="101"/>
      <c r="M45" s="101"/>
      <c r="N45" s="101"/>
      <c r="O45" s="101">
        <f t="shared" si="1"/>
        <v>0</v>
      </c>
      <c r="P45" s="101"/>
      <c r="Q45" s="104">
        <f t="shared" si="0"/>
        <v>0</v>
      </c>
    </row>
    <row r="46" spans="1:17" ht="30" x14ac:dyDescent="0.25">
      <c r="A46" s="99"/>
      <c r="B46" s="100"/>
      <c r="C46" s="101"/>
      <c r="D46" s="101"/>
      <c r="E46" s="101" t="s">
        <v>98</v>
      </c>
      <c r="F46" s="101"/>
      <c r="G46" s="101" t="s">
        <v>98</v>
      </c>
      <c r="H46" s="102"/>
      <c r="J46" s="103"/>
      <c r="K46" s="101"/>
      <c r="L46" s="101"/>
      <c r="M46" s="101"/>
      <c r="N46" s="101"/>
      <c r="O46" s="101">
        <f t="shared" si="1"/>
        <v>0</v>
      </c>
      <c r="P46" s="101"/>
      <c r="Q46" s="104">
        <f t="shared" si="0"/>
        <v>0</v>
      </c>
    </row>
    <row r="47" spans="1:17" ht="30" x14ac:dyDescent="0.25">
      <c r="A47" s="99"/>
      <c r="B47" s="100"/>
      <c r="C47" s="101"/>
      <c r="D47" s="101"/>
      <c r="E47" s="101" t="s">
        <v>98</v>
      </c>
      <c r="F47" s="101"/>
      <c r="G47" s="101" t="s">
        <v>98</v>
      </c>
      <c r="H47" s="102"/>
      <c r="J47" s="103"/>
      <c r="K47" s="101"/>
      <c r="L47" s="101"/>
      <c r="M47" s="101"/>
      <c r="N47" s="101"/>
      <c r="O47" s="101">
        <f t="shared" si="1"/>
        <v>0</v>
      </c>
      <c r="P47" s="101"/>
      <c r="Q47" s="104">
        <f t="shared" si="0"/>
        <v>0</v>
      </c>
    </row>
    <row r="48" spans="1:17" ht="30" x14ac:dyDescent="0.25">
      <c r="A48" s="99"/>
      <c r="B48" s="100"/>
      <c r="C48" s="101"/>
      <c r="D48" s="101"/>
      <c r="E48" s="101" t="s">
        <v>98</v>
      </c>
      <c r="F48" s="101"/>
      <c r="G48" s="101" t="s">
        <v>98</v>
      </c>
      <c r="H48" s="102"/>
      <c r="J48" s="103"/>
      <c r="K48" s="101"/>
      <c r="L48" s="101"/>
      <c r="M48" s="101"/>
      <c r="N48" s="101"/>
      <c r="O48" s="101">
        <f t="shared" si="1"/>
        <v>0</v>
      </c>
      <c r="P48" s="101"/>
      <c r="Q48" s="104">
        <f t="shared" si="0"/>
        <v>0</v>
      </c>
    </row>
    <row r="49" spans="1:17" ht="30" x14ac:dyDescent="0.25">
      <c r="A49" s="99"/>
      <c r="B49" s="100"/>
      <c r="C49" s="101"/>
      <c r="D49" s="101"/>
      <c r="E49" s="101" t="s">
        <v>98</v>
      </c>
      <c r="F49" s="101"/>
      <c r="G49" s="101" t="s">
        <v>98</v>
      </c>
      <c r="H49" s="102"/>
      <c r="J49" s="103"/>
      <c r="K49" s="101"/>
      <c r="L49" s="101"/>
      <c r="M49" s="101"/>
      <c r="N49" s="101"/>
      <c r="O49" s="101">
        <f t="shared" si="1"/>
        <v>0</v>
      </c>
      <c r="P49" s="101"/>
      <c r="Q49" s="104">
        <f t="shared" si="0"/>
        <v>0</v>
      </c>
    </row>
    <row r="50" spans="1:17" ht="27.75" thickBot="1" x14ac:dyDescent="0.3">
      <c r="A50" s="99"/>
      <c r="B50" s="27" t="s">
        <v>60</v>
      </c>
      <c r="C50" s="32"/>
      <c r="D50" s="32"/>
      <c r="E50" s="32" t="s">
        <v>98</v>
      </c>
      <c r="F50" s="32"/>
      <c r="G50" s="32" t="s">
        <v>98</v>
      </c>
      <c r="H50" s="32"/>
      <c r="J50" s="26"/>
      <c r="K50" s="32"/>
      <c r="L50" s="32"/>
      <c r="M50" s="32"/>
      <c r="N50" s="32"/>
      <c r="O50" s="26"/>
      <c r="P50" s="32"/>
      <c r="Q50" s="32">
        <f>SUM(Q6:Q49)</f>
        <v>0</v>
      </c>
    </row>
    <row r="51" spans="1:17" ht="14.45" customHeight="1" x14ac:dyDescent="0.25"/>
    <row r="52" spans="1:17" ht="14.45" customHeight="1" x14ac:dyDescent="0.25"/>
    <row r="53" spans="1:17" ht="14.45" customHeight="1" x14ac:dyDescent="0.25"/>
    <row r="54" spans="1:17" ht="14.45" customHeight="1" x14ac:dyDescent="0.25"/>
    <row r="55" spans="1:17" ht="14.45" customHeight="1" x14ac:dyDescent="0.25"/>
    <row r="56" spans="1:17" ht="14.45" customHeight="1" x14ac:dyDescent="0.25"/>
    <row r="57" spans="1:17" ht="14.45" customHeight="1" x14ac:dyDescent="0.25"/>
    <row r="58" spans="1:17" ht="14.45" customHeight="1" x14ac:dyDescent="0.25"/>
    <row r="59" spans="1:17" ht="14.45" customHeight="1" x14ac:dyDescent="0.25"/>
    <row r="60" spans="1:17" ht="14.45" customHeight="1" x14ac:dyDescent="0.25"/>
    <row r="61" spans="1:17" ht="14.45" customHeight="1" x14ac:dyDescent="0.25"/>
    <row r="62" spans="1:17" ht="14.45" customHeight="1" x14ac:dyDescent="0.25"/>
    <row r="63" spans="1:17" ht="14.45" customHeight="1" x14ac:dyDescent="0.25"/>
    <row r="64" spans="1:17" ht="14.45" customHeight="1" x14ac:dyDescent="0.25"/>
    <row r="65" ht="14.45" customHeight="1" x14ac:dyDescent="0.25"/>
    <row r="66" ht="14.45" customHeight="1" x14ac:dyDescent="0.25"/>
    <row r="67" ht="14.45" customHeight="1" x14ac:dyDescent="0.25"/>
    <row r="68" ht="14.45" customHeight="1" x14ac:dyDescent="0.25"/>
    <row r="69" ht="14.45" customHeight="1" x14ac:dyDescent="0.25"/>
    <row r="70" ht="14.45" customHeight="1" x14ac:dyDescent="0.25"/>
    <row r="71" ht="14.45" customHeight="1" x14ac:dyDescent="0.25"/>
    <row r="72" ht="14.45" customHeight="1" x14ac:dyDescent="0.25"/>
    <row r="73" ht="14.45" customHeight="1" x14ac:dyDescent="0.25"/>
    <row r="74" ht="14.45" customHeight="1" x14ac:dyDescent="0.25"/>
    <row r="75" ht="14.45" customHeight="1" x14ac:dyDescent="0.25"/>
    <row r="76" ht="14.45" customHeight="1" x14ac:dyDescent="0.25"/>
    <row r="77" ht="14.45" customHeight="1" x14ac:dyDescent="0.25"/>
    <row r="78" ht="14.45" customHeight="1" x14ac:dyDescent="0.25"/>
    <row r="79" ht="14.45" customHeight="1" x14ac:dyDescent="0.25"/>
    <row r="80" ht="14.45" customHeight="1" x14ac:dyDescent="0.25"/>
    <row r="81" ht="14.45" customHeight="1" x14ac:dyDescent="0.25"/>
    <row r="82" ht="14.45" customHeight="1" x14ac:dyDescent="0.25"/>
    <row r="83" ht="14.45" customHeight="1" x14ac:dyDescent="0.25"/>
    <row r="84" ht="14.45" customHeight="1" x14ac:dyDescent="0.25"/>
    <row r="85" ht="14.45" customHeight="1" x14ac:dyDescent="0.25"/>
    <row r="86" ht="14.45" customHeight="1" x14ac:dyDescent="0.25"/>
    <row r="87" ht="14.45" customHeight="1" x14ac:dyDescent="0.25"/>
    <row r="88" ht="14.45" customHeight="1" x14ac:dyDescent="0.25"/>
    <row r="89" ht="14.45" customHeight="1" x14ac:dyDescent="0.25"/>
    <row r="90" ht="14.45" customHeight="1" x14ac:dyDescent="0.25"/>
    <row r="91" ht="14.45" customHeight="1" x14ac:dyDescent="0.25"/>
    <row r="92" ht="14.45" customHeight="1" x14ac:dyDescent="0.25"/>
    <row r="93" ht="14.45" customHeight="1" x14ac:dyDescent="0.25"/>
    <row r="94" ht="14.45" customHeight="1" x14ac:dyDescent="0.25"/>
    <row r="95" ht="14.45" customHeight="1" x14ac:dyDescent="0.25"/>
    <row r="96" ht="14.45" customHeight="1" x14ac:dyDescent="0.25"/>
    <row r="97" ht="14.45" customHeight="1" x14ac:dyDescent="0.25"/>
    <row r="98" ht="14.45" customHeight="1" x14ac:dyDescent="0.25"/>
    <row r="99" ht="14.45" customHeight="1" x14ac:dyDescent="0.25"/>
    <row r="100" ht="14.45" customHeight="1" x14ac:dyDescent="0.25"/>
    <row r="101" ht="14.45" customHeight="1" x14ac:dyDescent="0.25"/>
    <row r="102" ht="14.45" customHeight="1" x14ac:dyDescent="0.25"/>
    <row r="103" ht="14.45" customHeight="1" x14ac:dyDescent="0.25"/>
    <row r="104" ht="14.45" customHeight="1" x14ac:dyDescent="0.25"/>
    <row r="105" ht="14.45" customHeight="1" x14ac:dyDescent="0.25"/>
    <row r="106" ht="14.45" customHeight="1" x14ac:dyDescent="0.25"/>
    <row r="107" ht="14.45" customHeight="1" x14ac:dyDescent="0.25"/>
    <row r="108" ht="14.45" customHeight="1" x14ac:dyDescent="0.25"/>
    <row r="109" ht="14.45" customHeight="1" x14ac:dyDescent="0.25"/>
    <row r="110" ht="14.45" customHeight="1" x14ac:dyDescent="0.25"/>
    <row r="111" ht="14.45" customHeight="1" x14ac:dyDescent="0.25"/>
    <row r="112" ht="14.45" customHeight="1" x14ac:dyDescent="0.25"/>
    <row r="113" ht="14.45" customHeight="1" x14ac:dyDescent="0.25"/>
    <row r="114" ht="14.45" customHeight="1" x14ac:dyDescent="0.25"/>
    <row r="115" ht="14.45" customHeight="1" x14ac:dyDescent="0.25"/>
    <row r="116" ht="14.45" customHeight="1" x14ac:dyDescent="0.25"/>
    <row r="117" ht="14.45" customHeight="1" x14ac:dyDescent="0.25"/>
    <row r="118" ht="14.45" customHeight="1" x14ac:dyDescent="0.25"/>
    <row r="119" ht="14.45" customHeight="1" x14ac:dyDescent="0.25"/>
    <row r="120" ht="14.45" customHeight="1" x14ac:dyDescent="0.25"/>
    <row r="121" ht="14.45" customHeight="1" x14ac:dyDescent="0.25"/>
    <row r="122" ht="14.45" customHeight="1" x14ac:dyDescent="0.25"/>
    <row r="123" ht="14.45" customHeight="1" x14ac:dyDescent="0.25"/>
    <row r="124" ht="14.45" customHeight="1" x14ac:dyDescent="0.25"/>
    <row r="125" ht="14.45" customHeight="1" x14ac:dyDescent="0.25"/>
    <row r="126" ht="14.45" customHeight="1" x14ac:dyDescent="0.25"/>
    <row r="127" ht="14.45" customHeight="1" x14ac:dyDescent="0.25"/>
    <row r="128" ht="14.45" customHeight="1" x14ac:dyDescent="0.25"/>
    <row r="129" ht="14.45" customHeight="1" x14ac:dyDescent="0.25"/>
    <row r="130" ht="14.45" customHeight="1" x14ac:dyDescent="0.25"/>
    <row r="131" ht="14.45" customHeight="1" x14ac:dyDescent="0.25"/>
    <row r="132" ht="14.45" customHeight="1" x14ac:dyDescent="0.25"/>
    <row r="133" ht="14.45" customHeight="1" x14ac:dyDescent="0.25"/>
    <row r="134" ht="14.45" customHeight="1" x14ac:dyDescent="0.25"/>
    <row r="135" ht="14.45" customHeight="1" x14ac:dyDescent="0.25"/>
    <row r="136" ht="14.45" customHeight="1" x14ac:dyDescent="0.25"/>
    <row r="137" ht="14.45" customHeight="1" x14ac:dyDescent="0.25"/>
    <row r="138" ht="14.45" customHeight="1" x14ac:dyDescent="0.25"/>
    <row r="139" ht="14.45" customHeight="1" x14ac:dyDescent="0.25"/>
    <row r="140" ht="14.45" customHeight="1" x14ac:dyDescent="0.25"/>
    <row r="141" ht="14.45" customHeight="1" x14ac:dyDescent="0.25"/>
    <row r="142" ht="14.45" customHeight="1" x14ac:dyDescent="0.25"/>
    <row r="143" ht="14.45" customHeight="1" x14ac:dyDescent="0.25"/>
    <row r="144" ht="14.45" customHeight="1" x14ac:dyDescent="0.25"/>
    <row r="145" ht="14.45" customHeight="1" x14ac:dyDescent="0.25"/>
    <row r="146" ht="14.45" customHeight="1" x14ac:dyDescent="0.25"/>
    <row r="147" ht="14.45" customHeight="1" x14ac:dyDescent="0.25"/>
    <row r="148" ht="14.45" customHeight="1" x14ac:dyDescent="0.25"/>
    <row r="149" ht="14.45" customHeight="1" x14ac:dyDescent="0.25"/>
    <row r="150" ht="14.45" customHeight="1" x14ac:dyDescent="0.25"/>
    <row r="151" ht="14.45" customHeight="1" x14ac:dyDescent="0.25"/>
    <row r="152" ht="14.45" customHeight="1" x14ac:dyDescent="0.25"/>
    <row r="153" ht="14.45" customHeight="1" x14ac:dyDescent="0.25"/>
    <row r="154" ht="14.45" customHeight="1" x14ac:dyDescent="0.25"/>
    <row r="155" ht="14.45" customHeight="1" x14ac:dyDescent="0.25"/>
    <row r="156" ht="14.45" customHeight="1" x14ac:dyDescent="0.25"/>
    <row r="157" ht="14.45" customHeight="1" x14ac:dyDescent="0.25"/>
    <row r="158" ht="14.45" customHeight="1" x14ac:dyDescent="0.25"/>
    <row r="159" ht="14.45" customHeight="1" x14ac:dyDescent="0.25"/>
    <row r="160" ht="14.45" customHeight="1" x14ac:dyDescent="0.25"/>
    <row r="161" ht="14.45" customHeight="1" x14ac:dyDescent="0.25"/>
    <row r="162" ht="14.45" customHeight="1" x14ac:dyDescent="0.25"/>
    <row r="163" ht="14.45" customHeight="1" x14ac:dyDescent="0.25"/>
    <row r="164" ht="14.45" customHeight="1" x14ac:dyDescent="0.25"/>
    <row r="165" ht="14.45" customHeight="1" x14ac:dyDescent="0.25"/>
    <row r="166" ht="14.45" customHeight="1" x14ac:dyDescent="0.25"/>
    <row r="167" ht="14.45" customHeight="1" x14ac:dyDescent="0.25"/>
    <row r="168" ht="14.45" customHeight="1" x14ac:dyDescent="0.25"/>
    <row r="169" ht="14.45" customHeight="1" x14ac:dyDescent="0.25"/>
    <row r="170" ht="14.45" customHeight="1" x14ac:dyDescent="0.25"/>
    <row r="171" ht="14.45" customHeight="1" x14ac:dyDescent="0.25"/>
    <row r="172" ht="14.45" customHeight="1" x14ac:dyDescent="0.25"/>
    <row r="173" ht="14.45" customHeight="1" x14ac:dyDescent="0.25"/>
    <row r="174" ht="14.45" customHeight="1" x14ac:dyDescent="0.25"/>
    <row r="175" ht="14.45" customHeight="1" x14ac:dyDescent="0.25"/>
    <row r="176" ht="14.45" customHeight="1" x14ac:dyDescent="0.25"/>
    <row r="177" ht="14.45" customHeight="1" x14ac:dyDescent="0.25"/>
    <row r="178" ht="14.45" customHeight="1" x14ac:dyDescent="0.25"/>
    <row r="179" ht="14.45" customHeight="1" x14ac:dyDescent="0.25"/>
    <row r="180" ht="14.45" customHeight="1" x14ac:dyDescent="0.25"/>
    <row r="181" ht="14.45" customHeight="1" x14ac:dyDescent="0.25"/>
    <row r="182" ht="14.45" customHeight="1" x14ac:dyDescent="0.25"/>
    <row r="183" ht="14.45" customHeight="1" x14ac:dyDescent="0.25"/>
    <row r="184" ht="14.45" customHeight="1" x14ac:dyDescent="0.25"/>
    <row r="185" ht="14.45" customHeight="1" x14ac:dyDescent="0.25"/>
    <row r="186" ht="14.45" customHeight="1" x14ac:dyDescent="0.25"/>
    <row r="187" ht="14.45" customHeight="1" x14ac:dyDescent="0.25"/>
    <row r="188" ht="14.45" customHeight="1" x14ac:dyDescent="0.25"/>
    <row r="189" ht="14.45" customHeight="1" x14ac:dyDescent="0.25"/>
    <row r="190" ht="14.45" customHeight="1" x14ac:dyDescent="0.25"/>
    <row r="191" ht="14.45" customHeight="1" x14ac:dyDescent="0.25"/>
    <row r="192" ht="14.45" customHeight="1" x14ac:dyDescent="0.25"/>
    <row r="193" ht="14.45" customHeight="1" x14ac:dyDescent="0.25"/>
    <row r="194" ht="14.45" customHeight="1" x14ac:dyDescent="0.25"/>
    <row r="195" ht="14.45" customHeight="1" x14ac:dyDescent="0.25"/>
    <row r="196" ht="14.45" customHeight="1" x14ac:dyDescent="0.25"/>
    <row r="197" ht="14.45" customHeight="1" x14ac:dyDescent="0.25"/>
    <row r="198" ht="14.45" customHeight="1" x14ac:dyDescent="0.25"/>
    <row r="199" ht="14.45" customHeight="1" x14ac:dyDescent="0.25"/>
    <row r="200" ht="14.45" customHeight="1" x14ac:dyDescent="0.25"/>
    <row r="201" ht="14.45" customHeight="1" x14ac:dyDescent="0.25"/>
    <row r="202" ht="14.45" customHeight="1" x14ac:dyDescent="0.25"/>
    <row r="203" ht="14.45" customHeight="1" x14ac:dyDescent="0.25"/>
    <row r="204" ht="14.45" customHeight="1" x14ac:dyDescent="0.25"/>
    <row r="205" ht="14.45" customHeight="1" x14ac:dyDescent="0.25"/>
    <row r="206" ht="14.45" customHeight="1" x14ac:dyDescent="0.25"/>
    <row r="207" ht="14.45" customHeight="1" x14ac:dyDescent="0.25"/>
    <row r="208" ht="14.45" customHeight="1" x14ac:dyDescent="0.25"/>
    <row r="209" ht="14.45" customHeight="1" x14ac:dyDescent="0.25"/>
    <row r="210" ht="14.45" customHeight="1" x14ac:dyDescent="0.25"/>
    <row r="211" ht="14.45" customHeight="1" x14ac:dyDescent="0.25"/>
    <row r="212" ht="14.45" customHeight="1" x14ac:dyDescent="0.25"/>
    <row r="213" ht="14.45" customHeight="1" x14ac:dyDescent="0.25"/>
    <row r="214" ht="14.45" customHeight="1" x14ac:dyDescent="0.25"/>
    <row r="215" ht="14.45" customHeight="1" x14ac:dyDescent="0.25"/>
    <row r="216" ht="14.45" customHeight="1" x14ac:dyDescent="0.25"/>
    <row r="217" ht="14.45" customHeight="1" x14ac:dyDescent="0.25"/>
    <row r="218" ht="14.45" customHeight="1" x14ac:dyDescent="0.25"/>
    <row r="219" ht="14.45" customHeight="1" x14ac:dyDescent="0.25"/>
    <row r="220" ht="14.45" customHeight="1" x14ac:dyDescent="0.25"/>
    <row r="221" ht="14.45" customHeight="1" x14ac:dyDescent="0.25"/>
    <row r="222" ht="14.45" customHeight="1" x14ac:dyDescent="0.25"/>
    <row r="223" ht="14.45" customHeight="1" x14ac:dyDescent="0.25"/>
    <row r="224" ht="14.45" customHeight="1" x14ac:dyDescent="0.25"/>
    <row r="225" ht="14.45" customHeight="1" x14ac:dyDescent="0.25"/>
    <row r="226" ht="14.45" customHeight="1" x14ac:dyDescent="0.25"/>
    <row r="227" ht="14.45" customHeight="1" x14ac:dyDescent="0.25"/>
    <row r="228" ht="14.45" customHeight="1" x14ac:dyDescent="0.25"/>
    <row r="229" ht="14.45" customHeight="1" x14ac:dyDescent="0.25"/>
    <row r="230" ht="14.45" customHeight="1" x14ac:dyDescent="0.25"/>
    <row r="231" ht="14.45" customHeight="1" x14ac:dyDescent="0.25"/>
    <row r="232" ht="14.45" customHeight="1" x14ac:dyDescent="0.25"/>
    <row r="233" ht="14.45" customHeight="1" x14ac:dyDescent="0.25"/>
    <row r="234" ht="14.45" customHeight="1" x14ac:dyDescent="0.25"/>
    <row r="235" ht="14.45" customHeight="1" x14ac:dyDescent="0.25"/>
    <row r="236" ht="14.45" customHeight="1" x14ac:dyDescent="0.25"/>
    <row r="237" ht="14.45" customHeight="1" x14ac:dyDescent="0.25"/>
    <row r="238" ht="14.45" customHeight="1" x14ac:dyDescent="0.25"/>
    <row r="239" ht="14.45" customHeight="1" x14ac:dyDescent="0.25"/>
    <row r="240" ht="14.45" customHeight="1" x14ac:dyDescent="0.25"/>
    <row r="241" ht="14.45" customHeight="1" x14ac:dyDescent="0.25"/>
    <row r="242" ht="14.45" customHeight="1" x14ac:dyDescent="0.25"/>
    <row r="243" ht="14.45" customHeight="1" x14ac:dyDescent="0.25"/>
    <row r="244" ht="14.45" customHeight="1" x14ac:dyDescent="0.25"/>
    <row r="245" ht="14.45" customHeight="1" x14ac:dyDescent="0.25"/>
    <row r="246" ht="14.45" customHeight="1" x14ac:dyDescent="0.25"/>
    <row r="247" ht="14.45" customHeight="1" x14ac:dyDescent="0.25"/>
    <row r="248" ht="14.45" customHeight="1" x14ac:dyDescent="0.25"/>
    <row r="249" ht="14.45" customHeight="1" x14ac:dyDescent="0.25"/>
    <row r="250" ht="14.45" customHeight="1" x14ac:dyDescent="0.25"/>
    <row r="251" ht="14.45" customHeight="1" x14ac:dyDescent="0.25"/>
    <row r="252" ht="14.45" customHeight="1" x14ac:dyDescent="0.25"/>
    <row r="253" ht="14.45" customHeight="1" x14ac:dyDescent="0.25"/>
  </sheetData>
  <sheetProtection algorithmName="SHA-512" hashValue="KDyus8ccgRzMQLX2QHQ7GgheS7Zss7Xm5N9apzTCTXNIhV9aXpxRcqXK9T1ON17iNsLIVzFws6nCPlRtf+q63w==" saltValue="Bto2q1QVyEWxVjpcJ9UrhA==" spinCount="100000" sheet="1" objects="1" scenarios="1"/>
  <protectedRanges>
    <protectedRange sqref="B6:H49 J6:P49" name="Range1"/>
  </protectedRanges>
  <mergeCells count="2">
    <mergeCell ref="B4:H4"/>
    <mergeCell ref="J4:Q4"/>
  </mergeCells>
  <conditionalFormatting sqref="B50">
    <cfRule type="expression" dxfId="2" priority="3">
      <formula>$C$5="يجب تعبئة مدة المنافسة في الصفحة الرئيسية"</formula>
    </cfRule>
  </conditionalFormatting>
  <conditionalFormatting sqref="C50:H50">
    <cfRule type="expression" dxfId="1" priority="2">
      <formula>$C$5="يجب تعبئة مدة المنافسة في الصفحة الرئيسية"</formula>
    </cfRule>
  </conditionalFormatting>
  <conditionalFormatting sqref="J50:Q50">
    <cfRule type="expression" dxfId="0" priority="1">
      <formula>$C$5="يجب تعبئة مدة المنافسة في الصفحة الرئيسية"</formula>
    </cfRule>
  </conditionalFormatting>
  <dataValidations count="3">
    <dataValidation type="list" allowBlank="1" showInputMessage="1" showErrorMessage="1" sqref="C19:D49" xr:uid="{244E9529-3506-437D-8525-3E426D807A3F}">
      <formula1>INDIRECT(SUBSTITUTE(SUBSTITUTE($B19,"صيانة ","")," ","_"))</formula1>
    </dataValidation>
    <dataValidation type="list" allowBlank="1" showInputMessage="1" showErrorMessage="1" errorTitle="خطأ في الادخال" error="يرجى الاختيار من القائمة" sqref="J50" xr:uid="{94F7A586-BD3E-4507-9627-8ADA106042DE}">
      <formula1>$B$6:$B$50</formula1>
    </dataValidation>
    <dataValidation type="list" allowBlank="1" showInputMessage="1" showErrorMessage="1" errorTitle="خطأ في الادخال" error="يرجى الاختيار من القائمة" sqref="J6:J49" xr:uid="{A4C9DC19-783F-4D98-901E-01581B319157}">
      <formula1>$B$6:$B$49</formula1>
    </dataValidation>
  </dataValidations>
  <pageMargins left="0.7" right="0.7" top="0.75" bottom="0.75" header="0.3" footer="0.3"/>
  <pageSetup paperSize="9" orientation="portrait" horizontalDpi="300" r:id="rId1"/>
  <headerFooter>
    <oddFooter>&amp;C_x000D_&amp;1#&amp;"Aptos"&amp;12&amp;KFFFF00 Restricted-مقيد</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E5300-7BB8-4DEE-A1F8-5FA7A5C82E1C}">
  <dimension ref="B1:V63"/>
  <sheetViews>
    <sheetView showGridLines="0" rightToLeft="1" zoomScale="70" zoomScaleNormal="100" workbookViewId="0">
      <selection activeCell="C5" sqref="C5:C8"/>
    </sheetView>
  </sheetViews>
  <sheetFormatPr defaultColWidth="8.85546875" defaultRowHeight="30" x14ac:dyDescent="1"/>
  <cols>
    <col min="1" max="1" width="4.85546875" style="7" customWidth="1"/>
    <col min="2" max="2" width="6.85546875" style="7" customWidth="1"/>
    <col min="3" max="3" width="39.42578125" style="7" customWidth="1"/>
    <col min="4" max="8" width="14.42578125" style="7" customWidth="1"/>
    <col min="9" max="9" width="19.42578125" style="7" customWidth="1"/>
    <col min="10" max="10" width="35.85546875" style="7" customWidth="1"/>
    <col min="11" max="11" width="19.85546875" style="7" customWidth="1"/>
    <col min="12" max="12" width="8.85546875" style="7"/>
    <col min="13" max="13" width="6.85546875" style="7" customWidth="1"/>
    <col min="14" max="14" width="37.140625" style="7" customWidth="1"/>
    <col min="15" max="19" width="15.85546875" style="7" customWidth="1"/>
    <col min="20" max="22" width="23.85546875" style="7" customWidth="1"/>
    <col min="23" max="16384" width="8.85546875" style="7"/>
  </cols>
  <sheetData>
    <row r="1" spans="2:22" ht="45" customHeight="1" thickBot="1" x14ac:dyDescent="1.05"/>
    <row r="2" spans="2:22" ht="39.6" customHeight="1" x14ac:dyDescent="1">
      <c r="B2" s="323" t="s">
        <v>39</v>
      </c>
      <c r="C2" s="324"/>
      <c r="D2" s="324"/>
      <c r="E2" s="324"/>
      <c r="F2" s="324"/>
      <c r="G2" s="324"/>
      <c r="H2" s="324"/>
      <c r="I2" s="324"/>
      <c r="J2" s="324"/>
      <c r="K2" s="325"/>
      <c r="M2" s="330" t="s">
        <v>167</v>
      </c>
      <c r="N2" s="331"/>
      <c r="O2" s="331"/>
      <c r="P2" s="331"/>
      <c r="Q2" s="331"/>
      <c r="R2" s="331"/>
      <c r="S2" s="331"/>
      <c r="T2" s="331"/>
      <c r="U2" s="331"/>
      <c r="V2" s="332"/>
    </row>
    <row r="3" spans="2:22" ht="39.6" customHeight="1" x14ac:dyDescent="1">
      <c r="B3" s="329" t="s">
        <v>34</v>
      </c>
      <c r="C3" s="326" t="s">
        <v>61</v>
      </c>
      <c r="D3" s="312" t="s">
        <v>56</v>
      </c>
      <c r="E3" s="312"/>
      <c r="F3" s="312"/>
      <c r="G3" s="312"/>
      <c r="H3" s="312"/>
      <c r="I3" s="326" t="s">
        <v>64</v>
      </c>
      <c r="J3" s="327" t="s">
        <v>62</v>
      </c>
      <c r="K3" s="328" t="s">
        <v>63</v>
      </c>
      <c r="M3" s="333" t="s">
        <v>34</v>
      </c>
      <c r="N3" s="334" t="s">
        <v>61</v>
      </c>
      <c r="O3" s="335" t="s">
        <v>56</v>
      </c>
      <c r="P3" s="335"/>
      <c r="Q3" s="335"/>
      <c r="R3" s="335"/>
      <c r="S3" s="335"/>
      <c r="T3" s="334" t="s">
        <v>64</v>
      </c>
      <c r="U3" s="336" t="s">
        <v>62</v>
      </c>
      <c r="V3" s="337" t="s">
        <v>63</v>
      </c>
    </row>
    <row r="4" spans="2:22" ht="30.6" customHeight="1" x14ac:dyDescent="1">
      <c r="B4" s="329"/>
      <c r="C4" s="326"/>
      <c r="D4" s="5" t="s">
        <v>6</v>
      </c>
      <c r="E4" s="5" t="s">
        <v>7</v>
      </c>
      <c r="F4" s="5" t="s">
        <v>8</v>
      </c>
      <c r="G4" s="5" t="s">
        <v>9</v>
      </c>
      <c r="H4" s="5" t="s">
        <v>10</v>
      </c>
      <c r="I4" s="326"/>
      <c r="J4" s="327"/>
      <c r="K4" s="328"/>
      <c r="M4" s="333"/>
      <c r="N4" s="334"/>
      <c r="O4" s="153" t="s">
        <v>6</v>
      </c>
      <c r="P4" s="153" t="s">
        <v>7</v>
      </c>
      <c r="Q4" s="153" t="s">
        <v>8</v>
      </c>
      <c r="R4" s="153" t="s">
        <v>9</v>
      </c>
      <c r="S4" s="153" t="s">
        <v>10</v>
      </c>
      <c r="T4" s="334"/>
      <c r="U4" s="336"/>
      <c r="V4" s="337"/>
    </row>
    <row r="5" spans="2:22" ht="30" customHeight="1" x14ac:dyDescent="1">
      <c r="B5" s="155">
        <v>1</v>
      </c>
      <c r="C5" s="154"/>
      <c r="D5" s="154"/>
      <c r="E5" s="154"/>
      <c r="F5" s="154"/>
      <c r="G5" s="154"/>
      <c r="H5" s="154"/>
      <c r="I5" s="154"/>
      <c r="J5" s="154"/>
      <c r="K5" s="156">
        <f>IF((COUNTIF(D5:H5,"&gt;0")*12)=I5,(D5*12+E5*12+F5*12+G5*12+H5*12)*J5,"إضافة التكلفة الإجمالية")</f>
        <v>0</v>
      </c>
      <c r="M5" s="157">
        <v>1</v>
      </c>
      <c r="N5" s="154"/>
      <c r="O5" s="154"/>
      <c r="P5" s="154"/>
      <c r="Q5" s="154"/>
      <c r="R5" s="154"/>
      <c r="S5" s="154"/>
      <c r="T5" s="154"/>
      <c r="U5" s="154"/>
      <c r="V5" s="156">
        <f>IF((COUNTIF(O5:S5,"&gt;0")*12)=T5,(O5*12+P5*12+Q5*12+R5*12+S5*12)*U5,"إضافة التكلفة الإجمالية")</f>
        <v>0</v>
      </c>
    </row>
    <row r="6" spans="2:22" ht="30" customHeight="1" x14ac:dyDescent="1">
      <c r="B6" s="155">
        <v>2</v>
      </c>
      <c r="C6" s="154"/>
      <c r="D6" s="154"/>
      <c r="E6" s="154"/>
      <c r="F6" s="154"/>
      <c r="G6" s="154"/>
      <c r="H6" s="154"/>
      <c r="I6" s="154"/>
      <c r="J6" s="154"/>
      <c r="K6" s="156">
        <f t="shared" ref="K6:K62" si="0">IF((COUNTIF(D6:H6,"&gt;0")*12)=I6,(D6*12+E6*12+F6*12+G6*12+H6*12)*J6,"إضافة التكلفة الإجمالية")</f>
        <v>0</v>
      </c>
      <c r="M6" s="157">
        <v>2</v>
      </c>
      <c r="N6" s="154"/>
      <c r="O6" s="154"/>
      <c r="P6" s="154"/>
      <c r="Q6" s="154"/>
      <c r="R6" s="154"/>
      <c r="S6" s="154"/>
      <c r="T6" s="154"/>
      <c r="U6" s="154"/>
      <c r="V6" s="156">
        <f t="shared" ref="V6:V62" si="1">IF((COUNTIF(O6:S6,"&gt;0")*12)=T6,(O6*12+P6*12+Q6*12+R6*12+S6*12)*U6,"إضافة التكلفة الإجمالية")</f>
        <v>0</v>
      </c>
    </row>
    <row r="7" spans="2:22" ht="30" customHeight="1" x14ac:dyDescent="1">
      <c r="B7" s="155">
        <v>3</v>
      </c>
      <c r="C7" s="154"/>
      <c r="D7" s="154"/>
      <c r="E7" s="154"/>
      <c r="F7" s="154"/>
      <c r="G7" s="154"/>
      <c r="H7" s="154"/>
      <c r="I7" s="154"/>
      <c r="J7" s="154"/>
      <c r="K7" s="156">
        <f t="shared" si="0"/>
        <v>0</v>
      </c>
      <c r="M7" s="157">
        <v>3</v>
      </c>
      <c r="N7" s="154"/>
      <c r="O7" s="154"/>
      <c r="P7" s="154"/>
      <c r="Q7" s="154"/>
      <c r="R7" s="154"/>
      <c r="S7" s="154"/>
      <c r="T7" s="154"/>
      <c r="U7" s="154"/>
      <c r="V7" s="156">
        <f t="shared" si="1"/>
        <v>0</v>
      </c>
    </row>
    <row r="8" spans="2:22" ht="30" customHeight="1" x14ac:dyDescent="1">
      <c r="B8" s="155">
        <v>4</v>
      </c>
      <c r="C8" s="154"/>
      <c r="D8" s="154"/>
      <c r="E8" s="154"/>
      <c r="F8" s="154"/>
      <c r="G8" s="154"/>
      <c r="H8" s="154"/>
      <c r="I8" s="154"/>
      <c r="J8" s="154"/>
      <c r="K8" s="156">
        <f t="shared" si="0"/>
        <v>0</v>
      </c>
      <c r="M8" s="157">
        <v>4</v>
      </c>
      <c r="N8" s="154"/>
      <c r="O8" s="154"/>
      <c r="P8" s="154"/>
      <c r="Q8" s="154"/>
      <c r="R8" s="154"/>
      <c r="S8" s="154"/>
      <c r="T8" s="154"/>
      <c r="U8" s="154"/>
      <c r="V8" s="156">
        <f t="shared" si="1"/>
        <v>0</v>
      </c>
    </row>
    <row r="9" spans="2:22" ht="30" customHeight="1" x14ac:dyDescent="1">
      <c r="B9" s="155">
        <v>5</v>
      </c>
      <c r="C9" s="154"/>
      <c r="D9" s="154"/>
      <c r="E9" s="154"/>
      <c r="F9" s="154"/>
      <c r="G9" s="154"/>
      <c r="H9" s="154"/>
      <c r="I9" s="154"/>
      <c r="J9" s="154"/>
      <c r="K9" s="156">
        <f t="shared" si="0"/>
        <v>0</v>
      </c>
      <c r="M9" s="157">
        <v>5</v>
      </c>
      <c r="N9" s="154"/>
      <c r="O9" s="154"/>
      <c r="P9" s="154"/>
      <c r="Q9" s="154"/>
      <c r="R9" s="154"/>
      <c r="S9" s="154"/>
      <c r="T9" s="154"/>
      <c r="U9" s="154"/>
      <c r="V9" s="156">
        <f t="shared" si="1"/>
        <v>0</v>
      </c>
    </row>
    <row r="10" spans="2:22" ht="30" customHeight="1" x14ac:dyDescent="1">
      <c r="B10" s="155">
        <v>6</v>
      </c>
      <c r="C10" s="154"/>
      <c r="D10" s="215"/>
      <c r="E10" s="215"/>
      <c r="F10" s="215"/>
      <c r="G10" s="154"/>
      <c r="H10" s="154"/>
      <c r="I10" s="154"/>
      <c r="J10" s="154"/>
      <c r="K10" s="156">
        <f t="shared" si="0"/>
        <v>0</v>
      </c>
      <c r="M10" s="157">
        <v>6</v>
      </c>
      <c r="N10" s="154"/>
      <c r="O10" s="215"/>
      <c r="P10" s="215"/>
      <c r="Q10" s="215"/>
      <c r="R10" s="154"/>
      <c r="S10" s="154"/>
      <c r="T10" s="154"/>
      <c r="U10" s="154"/>
      <c r="V10" s="156">
        <f t="shared" si="1"/>
        <v>0</v>
      </c>
    </row>
    <row r="11" spans="2:22" ht="30" customHeight="1" x14ac:dyDescent="1">
      <c r="B11" s="155">
        <v>7</v>
      </c>
      <c r="C11" s="154"/>
      <c r="D11" s="154"/>
      <c r="E11" s="154"/>
      <c r="F11" s="154"/>
      <c r="G11" s="154"/>
      <c r="H11" s="154"/>
      <c r="I11" s="154"/>
      <c r="J11" s="154"/>
      <c r="K11" s="156">
        <f t="shared" si="0"/>
        <v>0</v>
      </c>
      <c r="M11" s="157">
        <v>7</v>
      </c>
      <c r="N11" s="154"/>
      <c r="O11" s="154"/>
      <c r="P11" s="154"/>
      <c r="Q11" s="154"/>
      <c r="R11" s="154"/>
      <c r="S11" s="154"/>
      <c r="T11" s="154"/>
      <c r="U11" s="154"/>
      <c r="V11" s="156">
        <f t="shared" si="1"/>
        <v>0</v>
      </c>
    </row>
    <row r="12" spans="2:22" ht="30" customHeight="1" x14ac:dyDescent="1">
      <c r="B12" s="155">
        <v>8</v>
      </c>
      <c r="C12" s="154"/>
      <c r="D12" s="154"/>
      <c r="E12" s="154"/>
      <c r="F12" s="154"/>
      <c r="G12" s="154"/>
      <c r="H12" s="154"/>
      <c r="I12" s="154"/>
      <c r="J12" s="154"/>
      <c r="K12" s="156">
        <f t="shared" si="0"/>
        <v>0</v>
      </c>
      <c r="M12" s="157">
        <v>8</v>
      </c>
      <c r="N12" s="154"/>
      <c r="O12" s="154"/>
      <c r="P12" s="154"/>
      <c r="Q12" s="154"/>
      <c r="R12" s="154"/>
      <c r="S12" s="154"/>
      <c r="T12" s="154"/>
      <c r="U12" s="154"/>
      <c r="V12" s="156">
        <f t="shared" si="1"/>
        <v>0</v>
      </c>
    </row>
    <row r="13" spans="2:22" ht="30" customHeight="1" x14ac:dyDescent="1">
      <c r="B13" s="155">
        <v>9</v>
      </c>
      <c r="C13" s="154"/>
      <c r="D13" s="154"/>
      <c r="E13" s="154"/>
      <c r="F13" s="154"/>
      <c r="G13" s="154"/>
      <c r="H13" s="154"/>
      <c r="I13" s="154"/>
      <c r="J13" s="154"/>
      <c r="K13" s="156">
        <f t="shared" si="0"/>
        <v>0</v>
      </c>
      <c r="M13" s="157">
        <v>9</v>
      </c>
      <c r="N13" s="154"/>
      <c r="O13" s="154"/>
      <c r="P13" s="154"/>
      <c r="Q13" s="154"/>
      <c r="R13" s="154"/>
      <c r="S13" s="154"/>
      <c r="T13" s="154"/>
      <c r="U13" s="154"/>
      <c r="V13" s="156">
        <f t="shared" si="1"/>
        <v>0</v>
      </c>
    </row>
    <row r="14" spans="2:22" ht="30" customHeight="1" x14ac:dyDescent="1">
      <c r="B14" s="155">
        <v>10</v>
      </c>
      <c r="C14" s="154"/>
      <c r="D14" s="154"/>
      <c r="E14" s="154"/>
      <c r="F14" s="154"/>
      <c r="G14" s="154"/>
      <c r="H14" s="154"/>
      <c r="I14" s="154"/>
      <c r="J14" s="154"/>
      <c r="K14" s="156">
        <f t="shared" si="0"/>
        <v>0</v>
      </c>
      <c r="M14" s="157">
        <v>10</v>
      </c>
      <c r="N14" s="154"/>
      <c r="O14" s="154"/>
      <c r="P14" s="154"/>
      <c r="Q14" s="154"/>
      <c r="R14" s="154"/>
      <c r="S14" s="154"/>
      <c r="T14" s="154"/>
      <c r="U14" s="154"/>
      <c r="V14" s="156">
        <f t="shared" si="1"/>
        <v>0</v>
      </c>
    </row>
    <row r="15" spans="2:22" ht="30" customHeight="1" x14ac:dyDescent="1">
      <c r="B15" s="155">
        <v>11</v>
      </c>
      <c r="C15" s="154"/>
      <c r="D15" s="154"/>
      <c r="E15" s="154"/>
      <c r="F15" s="154"/>
      <c r="G15" s="154"/>
      <c r="H15" s="154"/>
      <c r="I15" s="154"/>
      <c r="J15" s="154"/>
      <c r="K15" s="156">
        <f t="shared" si="0"/>
        <v>0</v>
      </c>
      <c r="M15" s="157">
        <v>11</v>
      </c>
      <c r="N15" s="154"/>
      <c r="O15" s="154"/>
      <c r="P15" s="154"/>
      <c r="Q15" s="154"/>
      <c r="R15" s="154"/>
      <c r="S15" s="154"/>
      <c r="T15" s="154"/>
      <c r="U15" s="154"/>
      <c r="V15" s="156">
        <f t="shared" si="1"/>
        <v>0</v>
      </c>
    </row>
    <row r="16" spans="2:22" ht="30" customHeight="1" x14ac:dyDescent="1">
      <c r="B16" s="155">
        <v>12</v>
      </c>
      <c r="C16" s="154"/>
      <c r="D16" s="154"/>
      <c r="E16" s="154"/>
      <c r="F16" s="154"/>
      <c r="G16" s="154"/>
      <c r="H16" s="154"/>
      <c r="I16" s="154"/>
      <c r="J16" s="154"/>
      <c r="K16" s="156">
        <f t="shared" si="0"/>
        <v>0</v>
      </c>
      <c r="M16" s="157">
        <v>12</v>
      </c>
      <c r="N16" s="154"/>
      <c r="O16" s="154"/>
      <c r="P16" s="154"/>
      <c r="Q16" s="154"/>
      <c r="R16" s="154"/>
      <c r="S16" s="154"/>
      <c r="T16" s="154"/>
      <c r="U16" s="154"/>
      <c r="V16" s="156">
        <f t="shared" si="1"/>
        <v>0</v>
      </c>
    </row>
    <row r="17" spans="2:22" ht="30" customHeight="1" x14ac:dyDescent="1">
      <c r="B17" s="155">
        <v>13</v>
      </c>
      <c r="C17" s="154"/>
      <c r="D17" s="154"/>
      <c r="E17" s="154"/>
      <c r="F17" s="154"/>
      <c r="G17" s="154"/>
      <c r="H17" s="154"/>
      <c r="I17" s="154"/>
      <c r="J17" s="154"/>
      <c r="K17" s="156">
        <f t="shared" si="0"/>
        <v>0</v>
      </c>
      <c r="M17" s="157">
        <v>13</v>
      </c>
      <c r="N17" s="154"/>
      <c r="O17" s="154"/>
      <c r="P17" s="154"/>
      <c r="Q17" s="154"/>
      <c r="R17" s="154"/>
      <c r="S17" s="154"/>
      <c r="T17" s="154"/>
      <c r="U17" s="154"/>
      <c r="V17" s="156">
        <f t="shared" si="1"/>
        <v>0</v>
      </c>
    </row>
    <row r="18" spans="2:22" ht="30" customHeight="1" x14ac:dyDescent="1">
      <c r="B18" s="155">
        <v>14</v>
      </c>
      <c r="C18" s="154"/>
      <c r="D18" s="154"/>
      <c r="E18" s="154"/>
      <c r="F18" s="154"/>
      <c r="G18" s="154"/>
      <c r="H18" s="154"/>
      <c r="I18" s="154"/>
      <c r="J18" s="154"/>
      <c r="K18" s="156">
        <f t="shared" si="0"/>
        <v>0</v>
      </c>
      <c r="M18" s="157">
        <v>14</v>
      </c>
      <c r="N18" s="154"/>
      <c r="O18" s="154"/>
      <c r="P18" s="154"/>
      <c r="Q18" s="154"/>
      <c r="R18" s="154"/>
      <c r="S18" s="154"/>
      <c r="T18" s="154"/>
      <c r="U18" s="154"/>
      <c r="V18" s="156">
        <f t="shared" si="1"/>
        <v>0</v>
      </c>
    </row>
    <row r="19" spans="2:22" ht="30" customHeight="1" x14ac:dyDescent="1">
      <c r="B19" s="155">
        <v>15</v>
      </c>
      <c r="C19" s="154"/>
      <c r="D19" s="154"/>
      <c r="E19" s="154"/>
      <c r="F19" s="154"/>
      <c r="G19" s="154"/>
      <c r="H19" s="154"/>
      <c r="I19" s="154"/>
      <c r="J19" s="154"/>
      <c r="K19" s="156">
        <f t="shared" si="0"/>
        <v>0</v>
      </c>
      <c r="M19" s="157">
        <v>15</v>
      </c>
      <c r="N19" s="154"/>
      <c r="O19" s="154"/>
      <c r="P19" s="154"/>
      <c r="Q19" s="154"/>
      <c r="R19" s="154"/>
      <c r="S19" s="154"/>
      <c r="T19" s="154"/>
      <c r="U19" s="154"/>
      <c r="V19" s="156">
        <f t="shared" si="1"/>
        <v>0</v>
      </c>
    </row>
    <row r="20" spans="2:22" ht="30" customHeight="1" x14ac:dyDescent="1">
      <c r="B20" s="155">
        <v>16</v>
      </c>
      <c r="C20" s="154"/>
      <c r="D20" s="154"/>
      <c r="E20" s="154"/>
      <c r="F20" s="154"/>
      <c r="G20" s="154"/>
      <c r="H20" s="154"/>
      <c r="I20" s="154"/>
      <c r="J20" s="154"/>
      <c r="K20" s="156">
        <f t="shared" si="0"/>
        <v>0</v>
      </c>
      <c r="M20" s="157">
        <v>16</v>
      </c>
      <c r="N20" s="154"/>
      <c r="O20" s="154"/>
      <c r="P20" s="154"/>
      <c r="Q20" s="154"/>
      <c r="R20" s="154"/>
      <c r="S20" s="154"/>
      <c r="T20" s="154"/>
      <c r="U20" s="154"/>
      <c r="V20" s="156">
        <f t="shared" si="1"/>
        <v>0</v>
      </c>
    </row>
    <row r="21" spans="2:22" ht="30" customHeight="1" x14ac:dyDescent="1">
      <c r="B21" s="155">
        <v>17</v>
      </c>
      <c r="C21" s="154"/>
      <c r="D21" s="154"/>
      <c r="E21" s="154"/>
      <c r="F21" s="154"/>
      <c r="G21" s="154"/>
      <c r="H21" s="154"/>
      <c r="I21" s="154"/>
      <c r="J21" s="154"/>
      <c r="K21" s="156">
        <f t="shared" si="0"/>
        <v>0</v>
      </c>
      <c r="M21" s="157">
        <v>17</v>
      </c>
      <c r="N21" s="154"/>
      <c r="O21" s="154"/>
      <c r="P21" s="154"/>
      <c r="Q21" s="154"/>
      <c r="R21" s="154"/>
      <c r="S21" s="154"/>
      <c r="T21" s="154"/>
      <c r="U21" s="154"/>
      <c r="V21" s="156">
        <f t="shared" si="1"/>
        <v>0</v>
      </c>
    </row>
    <row r="22" spans="2:22" ht="30" customHeight="1" x14ac:dyDescent="1">
      <c r="B22" s="155">
        <v>18</v>
      </c>
      <c r="C22" s="154"/>
      <c r="D22" s="154"/>
      <c r="E22" s="154"/>
      <c r="F22" s="154"/>
      <c r="G22" s="154"/>
      <c r="H22" s="154"/>
      <c r="I22" s="154"/>
      <c r="J22" s="154"/>
      <c r="K22" s="156">
        <f t="shared" si="0"/>
        <v>0</v>
      </c>
      <c r="M22" s="157">
        <v>18</v>
      </c>
      <c r="N22" s="154"/>
      <c r="O22" s="154"/>
      <c r="P22" s="154"/>
      <c r="Q22" s="154"/>
      <c r="R22" s="154"/>
      <c r="S22" s="154"/>
      <c r="T22" s="154"/>
      <c r="U22" s="154"/>
      <c r="V22" s="156">
        <f t="shared" si="1"/>
        <v>0</v>
      </c>
    </row>
    <row r="23" spans="2:22" ht="30" customHeight="1" x14ac:dyDescent="1">
      <c r="B23" s="155">
        <v>19</v>
      </c>
      <c r="C23" s="154"/>
      <c r="D23" s="154"/>
      <c r="E23" s="154"/>
      <c r="F23" s="154"/>
      <c r="G23" s="154"/>
      <c r="H23" s="154"/>
      <c r="I23" s="154"/>
      <c r="J23" s="154"/>
      <c r="K23" s="156">
        <f t="shared" si="0"/>
        <v>0</v>
      </c>
      <c r="M23" s="157">
        <v>19</v>
      </c>
      <c r="N23" s="154"/>
      <c r="O23" s="154"/>
      <c r="P23" s="154"/>
      <c r="Q23" s="154"/>
      <c r="R23" s="154"/>
      <c r="S23" s="154"/>
      <c r="T23" s="154"/>
      <c r="U23" s="154"/>
      <c r="V23" s="156">
        <f t="shared" si="1"/>
        <v>0</v>
      </c>
    </row>
    <row r="24" spans="2:22" ht="30" customHeight="1" x14ac:dyDescent="1">
      <c r="B24" s="155">
        <v>20</v>
      </c>
      <c r="C24" s="154"/>
      <c r="D24" s="154"/>
      <c r="E24" s="154"/>
      <c r="F24" s="154"/>
      <c r="G24" s="154"/>
      <c r="H24" s="154"/>
      <c r="I24" s="154"/>
      <c r="J24" s="154"/>
      <c r="K24" s="156">
        <f t="shared" si="0"/>
        <v>0</v>
      </c>
      <c r="M24" s="157">
        <v>20</v>
      </c>
      <c r="N24" s="154"/>
      <c r="O24" s="154"/>
      <c r="P24" s="154"/>
      <c r="Q24" s="154"/>
      <c r="R24" s="154"/>
      <c r="S24" s="154"/>
      <c r="T24" s="154"/>
      <c r="U24" s="154"/>
      <c r="V24" s="156">
        <f t="shared" si="1"/>
        <v>0</v>
      </c>
    </row>
    <row r="25" spans="2:22" ht="30" customHeight="1" x14ac:dyDescent="1">
      <c r="B25" s="155">
        <v>21</v>
      </c>
      <c r="C25" s="154"/>
      <c r="D25" s="154"/>
      <c r="E25" s="154"/>
      <c r="F25" s="154"/>
      <c r="G25" s="154"/>
      <c r="H25" s="154"/>
      <c r="I25" s="154"/>
      <c r="J25" s="154"/>
      <c r="K25" s="156">
        <f t="shared" si="0"/>
        <v>0</v>
      </c>
      <c r="M25" s="157">
        <v>21</v>
      </c>
      <c r="N25" s="154"/>
      <c r="O25" s="154"/>
      <c r="P25" s="154"/>
      <c r="Q25" s="154"/>
      <c r="R25" s="154"/>
      <c r="S25" s="154"/>
      <c r="T25" s="154"/>
      <c r="U25" s="154"/>
      <c r="V25" s="156">
        <f t="shared" si="1"/>
        <v>0</v>
      </c>
    </row>
    <row r="26" spans="2:22" ht="30" customHeight="1" x14ac:dyDescent="1">
      <c r="B26" s="155">
        <v>22</v>
      </c>
      <c r="C26" s="154"/>
      <c r="D26" s="154"/>
      <c r="E26" s="154"/>
      <c r="F26" s="154"/>
      <c r="G26" s="154"/>
      <c r="H26" s="154"/>
      <c r="I26" s="154"/>
      <c r="J26" s="154"/>
      <c r="K26" s="156">
        <f t="shared" si="0"/>
        <v>0</v>
      </c>
      <c r="M26" s="157">
        <v>22</v>
      </c>
      <c r="N26" s="154"/>
      <c r="O26" s="154"/>
      <c r="P26" s="154"/>
      <c r="Q26" s="154"/>
      <c r="R26" s="154"/>
      <c r="S26" s="154"/>
      <c r="T26" s="154"/>
      <c r="U26" s="154"/>
      <c r="V26" s="156">
        <f t="shared" si="1"/>
        <v>0</v>
      </c>
    </row>
    <row r="27" spans="2:22" ht="30" customHeight="1" x14ac:dyDescent="1">
      <c r="B27" s="155">
        <v>23</v>
      </c>
      <c r="C27" s="154"/>
      <c r="D27" s="154"/>
      <c r="E27" s="154"/>
      <c r="F27" s="154"/>
      <c r="G27" s="154"/>
      <c r="H27" s="154"/>
      <c r="I27" s="154"/>
      <c r="J27" s="154"/>
      <c r="K27" s="156">
        <f t="shared" si="0"/>
        <v>0</v>
      </c>
      <c r="M27" s="157">
        <v>23</v>
      </c>
      <c r="N27" s="154"/>
      <c r="O27" s="154"/>
      <c r="P27" s="154"/>
      <c r="Q27" s="154"/>
      <c r="R27" s="154"/>
      <c r="S27" s="154"/>
      <c r="T27" s="154"/>
      <c r="U27" s="154"/>
      <c r="V27" s="156">
        <f t="shared" si="1"/>
        <v>0</v>
      </c>
    </row>
    <row r="28" spans="2:22" ht="30" customHeight="1" x14ac:dyDescent="1">
      <c r="B28" s="155">
        <v>24</v>
      </c>
      <c r="C28" s="154"/>
      <c r="D28" s="154"/>
      <c r="E28" s="154"/>
      <c r="F28" s="154"/>
      <c r="G28" s="154"/>
      <c r="H28" s="154"/>
      <c r="I28" s="154"/>
      <c r="J28" s="154"/>
      <c r="K28" s="156">
        <f t="shared" si="0"/>
        <v>0</v>
      </c>
      <c r="M28" s="157">
        <v>24</v>
      </c>
      <c r="N28" s="154"/>
      <c r="O28" s="154"/>
      <c r="P28" s="154"/>
      <c r="Q28" s="154"/>
      <c r="R28" s="154"/>
      <c r="S28" s="154"/>
      <c r="T28" s="154"/>
      <c r="U28" s="154"/>
      <c r="V28" s="156">
        <f t="shared" si="1"/>
        <v>0</v>
      </c>
    </row>
    <row r="29" spans="2:22" ht="30" customHeight="1" x14ac:dyDescent="1">
      <c r="B29" s="155">
        <v>25</v>
      </c>
      <c r="C29" s="154"/>
      <c r="D29" s="154"/>
      <c r="E29" s="154"/>
      <c r="F29" s="154"/>
      <c r="G29" s="154"/>
      <c r="H29" s="154"/>
      <c r="I29" s="154"/>
      <c r="J29" s="154"/>
      <c r="K29" s="156">
        <f t="shared" si="0"/>
        <v>0</v>
      </c>
      <c r="M29" s="157">
        <v>25</v>
      </c>
      <c r="N29" s="154"/>
      <c r="O29" s="154"/>
      <c r="P29" s="154"/>
      <c r="Q29" s="154"/>
      <c r="R29" s="154"/>
      <c r="S29" s="154"/>
      <c r="T29" s="154"/>
      <c r="U29" s="154"/>
      <c r="V29" s="156">
        <f t="shared" si="1"/>
        <v>0</v>
      </c>
    </row>
    <row r="30" spans="2:22" ht="30" customHeight="1" x14ac:dyDescent="1">
      <c r="B30" s="155">
        <v>26</v>
      </c>
      <c r="C30" s="154"/>
      <c r="D30" s="154"/>
      <c r="E30" s="154"/>
      <c r="F30" s="154"/>
      <c r="G30" s="154"/>
      <c r="H30" s="154"/>
      <c r="I30" s="154"/>
      <c r="J30" s="154"/>
      <c r="K30" s="156">
        <f t="shared" si="0"/>
        <v>0</v>
      </c>
      <c r="M30" s="157">
        <v>26</v>
      </c>
      <c r="N30" s="154"/>
      <c r="O30" s="154"/>
      <c r="P30" s="154"/>
      <c r="Q30" s="154"/>
      <c r="R30" s="154"/>
      <c r="S30" s="154"/>
      <c r="T30" s="154"/>
      <c r="U30" s="154"/>
      <c r="V30" s="156">
        <f t="shared" si="1"/>
        <v>0</v>
      </c>
    </row>
    <row r="31" spans="2:22" ht="30" customHeight="1" x14ac:dyDescent="1">
      <c r="B31" s="155">
        <v>27</v>
      </c>
      <c r="C31" s="154"/>
      <c r="D31" s="154"/>
      <c r="E31" s="154"/>
      <c r="F31" s="154"/>
      <c r="G31" s="154"/>
      <c r="H31" s="154"/>
      <c r="I31" s="154"/>
      <c r="J31" s="154"/>
      <c r="K31" s="156">
        <f t="shared" si="0"/>
        <v>0</v>
      </c>
      <c r="M31" s="157">
        <v>27</v>
      </c>
      <c r="N31" s="154"/>
      <c r="O31" s="154"/>
      <c r="P31" s="154"/>
      <c r="Q31" s="154"/>
      <c r="R31" s="154"/>
      <c r="S31" s="154"/>
      <c r="T31" s="154"/>
      <c r="U31" s="154"/>
      <c r="V31" s="156">
        <f t="shared" si="1"/>
        <v>0</v>
      </c>
    </row>
    <row r="32" spans="2:22" ht="30" customHeight="1" x14ac:dyDescent="1">
      <c r="B32" s="155">
        <v>28</v>
      </c>
      <c r="C32" s="154"/>
      <c r="D32" s="154"/>
      <c r="E32" s="154"/>
      <c r="F32" s="154"/>
      <c r="G32" s="154"/>
      <c r="H32" s="154"/>
      <c r="I32" s="154"/>
      <c r="J32" s="154"/>
      <c r="K32" s="156">
        <f t="shared" si="0"/>
        <v>0</v>
      </c>
      <c r="M32" s="157">
        <v>28</v>
      </c>
      <c r="N32" s="154"/>
      <c r="O32" s="154"/>
      <c r="P32" s="154"/>
      <c r="Q32" s="154"/>
      <c r="R32" s="154"/>
      <c r="S32" s="154"/>
      <c r="T32" s="154"/>
      <c r="U32" s="154"/>
      <c r="V32" s="156">
        <f t="shared" si="1"/>
        <v>0</v>
      </c>
    </row>
    <row r="33" spans="2:22" ht="30" customHeight="1" x14ac:dyDescent="1">
      <c r="B33" s="155">
        <v>29</v>
      </c>
      <c r="C33" s="154"/>
      <c r="D33" s="154"/>
      <c r="E33" s="154"/>
      <c r="F33" s="154"/>
      <c r="G33" s="154"/>
      <c r="H33" s="154"/>
      <c r="I33" s="154"/>
      <c r="J33" s="154"/>
      <c r="K33" s="156">
        <f t="shared" si="0"/>
        <v>0</v>
      </c>
      <c r="M33" s="157">
        <v>29</v>
      </c>
      <c r="N33" s="154"/>
      <c r="O33" s="154"/>
      <c r="P33" s="154"/>
      <c r="Q33" s="154"/>
      <c r="R33" s="154"/>
      <c r="S33" s="154"/>
      <c r="T33" s="154"/>
      <c r="U33" s="154"/>
      <c r="V33" s="156">
        <f t="shared" si="1"/>
        <v>0</v>
      </c>
    </row>
    <row r="34" spans="2:22" ht="30" customHeight="1" x14ac:dyDescent="1">
      <c r="B34" s="155">
        <v>30</v>
      </c>
      <c r="C34" s="154"/>
      <c r="D34" s="154"/>
      <c r="E34" s="154"/>
      <c r="F34" s="154"/>
      <c r="G34" s="154"/>
      <c r="H34" s="154"/>
      <c r="I34" s="154"/>
      <c r="J34" s="154"/>
      <c r="K34" s="156">
        <f t="shared" si="0"/>
        <v>0</v>
      </c>
      <c r="M34" s="157">
        <v>30</v>
      </c>
      <c r="N34" s="154"/>
      <c r="O34" s="154"/>
      <c r="P34" s="154"/>
      <c r="Q34" s="154"/>
      <c r="R34" s="154"/>
      <c r="S34" s="154"/>
      <c r="T34" s="154"/>
      <c r="U34" s="154"/>
      <c r="V34" s="156">
        <f t="shared" si="1"/>
        <v>0</v>
      </c>
    </row>
    <row r="35" spans="2:22" ht="30" customHeight="1" x14ac:dyDescent="1">
      <c r="B35" s="155">
        <v>31</v>
      </c>
      <c r="C35" s="154"/>
      <c r="D35" s="154"/>
      <c r="E35" s="154"/>
      <c r="F35" s="154"/>
      <c r="G35" s="154"/>
      <c r="H35" s="154"/>
      <c r="I35" s="154"/>
      <c r="J35" s="154"/>
      <c r="K35" s="156">
        <f t="shared" si="0"/>
        <v>0</v>
      </c>
      <c r="M35" s="157">
        <v>31</v>
      </c>
      <c r="N35" s="154"/>
      <c r="O35" s="154"/>
      <c r="P35" s="154"/>
      <c r="Q35" s="154"/>
      <c r="R35" s="154"/>
      <c r="S35" s="154"/>
      <c r="T35" s="154"/>
      <c r="U35" s="154"/>
      <c r="V35" s="156">
        <f t="shared" si="1"/>
        <v>0</v>
      </c>
    </row>
    <row r="36" spans="2:22" ht="30" customHeight="1" x14ac:dyDescent="1">
      <c r="B36" s="155">
        <v>32</v>
      </c>
      <c r="C36" s="154"/>
      <c r="D36" s="154"/>
      <c r="E36" s="154"/>
      <c r="F36" s="154"/>
      <c r="G36" s="154"/>
      <c r="H36" s="154"/>
      <c r="I36" s="154"/>
      <c r="J36" s="154"/>
      <c r="K36" s="156">
        <f t="shared" si="0"/>
        <v>0</v>
      </c>
      <c r="M36" s="157">
        <v>32</v>
      </c>
      <c r="N36" s="154"/>
      <c r="O36" s="154"/>
      <c r="P36" s="154"/>
      <c r="Q36" s="154"/>
      <c r="R36" s="154"/>
      <c r="S36" s="154"/>
      <c r="T36" s="154"/>
      <c r="U36" s="154"/>
      <c r="V36" s="156">
        <f t="shared" si="1"/>
        <v>0</v>
      </c>
    </row>
    <row r="37" spans="2:22" ht="30" customHeight="1" x14ac:dyDescent="1">
      <c r="B37" s="155">
        <v>33</v>
      </c>
      <c r="C37" s="154"/>
      <c r="D37" s="154"/>
      <c r="E37" s="154"/>
      <c r="F37" s="154"/>
      <c r="G37" s="154"/>
      <c r="H37" s="154"/>
      <c r="I37" s="154"/>
      <c r="J37" s="154"/>
      <c r="K37" s="156">
        <f t="shared" si="0"/>
        <v>0</v>
      </c>
      <c r="M37" s="157">
        <v>33</v>
      </c>
      <c r="N37" s="154"/>
      <c r="O37" s="154"/>
      <c r="P37" s="154"/>
      <c r="Q37" s="154"/>
      <c r="R37" s="154"/>
      <c r="S37" s="154"/>
      <c r="T37" s="154"/>
      <c r="U37" s="154"/>
      <c r="V37" s="156">
        <f t="shared" si="1"/>
        <v>0</v>
      </c>
    </row>
    <row r="38" spans="2:22" ht="30" customHeight="1" x14ac:dyDescent="1">
      <c r="B38" s="155">
        <v>34</v>
      </c>
      <c r="C38" s="154"/>
      <c r="D38" s="154"/>
      <c r="E38" s="154"/>
      <c r="F38" s="154"/>
      <c r="G38" s="154"/>
      <c r="H38" s="154"/>
      <c r="I38" s="154"/>
      <c r="J38" s="154"/>
      <c r="K38" s="156">
        <f t="shared" si="0"/>
        <v>0</v>
      </c>
      <c r="M38" s="157">
        <v>34</v>
      </c>
      <c r="N38" s="154"/>
      <c r="O38" s="154"/>
      <c r="P38" s="154"/>
      <c r="Q38" s="154"/>
      <c r="R38" s="154"/>
      <c r="S38" s="154"/>
      <c r="T38" s="154"/>
      <c r="U38" s="154"/>
      <c r="V38" s="156">
        <f t="shared" si="1"/>
        <v>0</v>
      </c>
    </row>
    <row r="39" spans="2:22" ht="30" customHeight="1" x14ac:dyDescent="1">
      <c r="B39" s="155">
        <v>35</v>
      </c>
      <c r="C39" s="154"/>
      <c r="D39" s="154"/>
      <c r="E39" s="154"/>
      <c r="F39" s="154"/>
      <c r="G39" s="154"/>
      <c r="H39" s="154"/>
      <c r="I39" s="154"/>
      <c r="J39" s="154"/>
      <c r="K39" s="156">
        <f t="shared" si="0"/>
        <v>0</v>
      </c>
      <c r="M39" s="157">
        <v>35</v>
      </c>
      <c r="N39" s="154"/>
      <c r="O39" s="154"/>
      <c r="P39" s="154"/>
      <c r="Q39" s="154"/>
      <c r="R39" s="154"/>
      <c r="S39" s="154"/>
      <c r="T39" s="154"/>
      <c r="U39" s="154"/>
      <c r="V39" s="156">
        <f t="shared" si="1"/>
        <v>0</v>
      </c>
    </row>
    <row r="40" spans="2:22" ht="30" customHeight="1" x14ac:dyDescent="1">
      <c r="B40" s="155">
        <v>36</v>
      </c>
      <c r="C40" s="154"/>
      <c r="D40" s="154"/>
      <c r="E40" s="154"/>
      <c r="F40" s="154"/>
      <c r="G40" s="154"/>
      <c r="H40" s="154"/>
      <c r="I40" s="154"/>
      <c r="J40" s="154"/>
      <c r="K40" s="156">
        <f t="shared" si="0"/>
        <v>0</v>
      </c>
      <c r="M40" s="157">
        <v>36</v>
      </c>
      <c r="N40" s="154"/>
      <c r="O40" s="154"/>
      <c r="P40" s="154"/>
      <c r="Q40" s="154"/>
      <c r="R40" s="154"/>
      <c r="S40" s="154"/>
      <c r="T40" s="154"/>
      <c r="U40" s="154"/>
      <c r="V40" s="156">
        <f t="shared" si="1"/>
        <v>0</v>
      </c>
    </row>
    <row r="41" spans="2:22" ht="30" customHeight="1" x14ac:dyDescent="1">
      <c r="B41" s="155">
        <v>37</v>
      </c>
      <c r="C41" s="154"/>
      <c r="D41" s="154"/>
      <c r="E41" s="154"/>
      <c r="F41" s="154"/>
      <c r="G41" s="154"/>
      <c r="H41" s="154"/>
      <c r="I41" s="154"/>
      <c r="J41" s="154"/>
      <c r="K41" s="156">
        <f t="shared" si="0"/>
        <v>0</v>
      </c>
      <c r="M41" s="157">
        <v>37</v>
      </c>
      <c r="N41" s="154"/>
      <c r="O41" s="154"/>
      <c r="P41" s="154"/>
      <c r="Q41" s="154"/>
      <c r="R41" s="154"/>
      <c r="S41" s="154"/>
      <c r="T41" s="154"/>
      <c r="U41" s="154"/>
      <c r="V41" s="156">
        <f t="shared" si="1"/>
        <v>0</v>
      </c>
    </row>
    <row r="42" spans="2:22" ht="30" customHeight="1" x14ac:dyDescent="1">
      <c r="B42" s="155">
        <v>38</v>
      </c>
      <c r="C42" s="154"/>
      <c r="D42" s="154"/>
      <c r="E42" s="154"/>
      <c r="F42" s="154"/>
      <c r="G42" s="154"/>
      <c r="H42" s="154"/>
      <c r="I42" s="154"/>
      <c r="J42" s="154"/>
      <c r="K42" s="156">
        <f t="shared" si="0"/>
        <v>0</v>
      </c>
      <c r="M42" s="157">
        <v>38</v>
      </c>
      <c r="N42" s="154"/>
      <c r="O42" s="154"/>
      <c r="P42" s="154"/>
      <c r="Q42" s="154"/>
      <c r="R42" s="154"/>
      <c r="S42" s="154"/>
      <c r="T42" s="154"/>
      <c r="U42" s="154"/>
      <c r="V42" s="156">
        <f t="shared" si="1"/>
        <v>0</v>
      </c>
    </row>
    <row r="43" spans="2:22" ht="30" customHeight="1" x14ac:dyDescent="1">
      <c r="B43" s="155">
        <v>39</v>
      </c>
      <c r="C43" s="154"/>
      <c r="D43" s="154"/>
      <c r="E43" s="154"/>
      <c r="F43" s="154"/>
      <c r="G43" s="154"/>
      <c r="H43" s="154"/>
      <c r="I43" s="154"/>
      <c r="J43" s="154"/>
      <c r="K43" s="156">
        <f t="shared" si="0"/>
        <v>0</v>
      </c>
      <c r="M43" s="157">
        <v>39</v>
      </c>
      <c r="N43" s="154"/>
      <c r="O43" s="154"/>
      <c r="P43" s="154"/>
      <c r="Q43" s="154"/>
      <c r="R43" s="154"/>
      <c r="S43" s="154"/>
      <c r="T43" s="154"/>
      <c r="U43" s="154"/>
      <c r="V43" s="156">
        <f t="shared" si="1"/>
        <v>0</v>
      </c>
    </row>
    <row r="44" spans="2:22" ht="30" customHeight="1" x14ac:dyDescent="1">
      <c r="B44" s="155">
        <v>40</v>
      </c>
      <c r="C44" s="154"/>
      <c r="D44" s="154"/>
      <c r="E44" s="154"/>
      <c r="F44" s="154"/>
      <c r="G44" s="154"/>
      <c r="H44" s="154"/>
      <c r="I44" s="154"/>
      <c r="J44" s="154"/>
      <c r="K44" s="156">
        <f t="shared" si="0"/>
        <v>0</v>
      </c>
      <c r="M44" s="157">
        <v>40</v>
      </c>
      <c r="N44" s="154"/>
      <c r="O44" s="154"/>
      <c r="P44" s="154"/>
      <c r="Q44" s="154"/>
      <c r="R44" s="154"/>
      <c r="S44" s="154"/>
      <c r="T44" s="154"/>
      <c r="U44" s="154"/>
      <c r="V44" s="156">
        <f t="shared" si="1"/>
        <v>0</v>
      </c>
    </row>
    <row r="45" spans="2:22" ht="30" customHeight="1" x14ac:dyDescent="1">
      <c r="B45" s="155">
        <v>41</v>
      </c>
      <c r="C45" s="154"/>
      <c r="D45" s="154"/>
      <c r="E45" s="154"/>
      <c r="F45" s="154"/>
      <c r="G45" s="154"/>
      <c r="H45" s="154"/>
      <c r="I45" s="154"/>
      <c r="J45" s="154"/>
      <c r="K45" s="156">
        <f t="shared" si="0"/>
        <v>0</v>
      </c>
      <c r="M45" s="157">
        <v>41</v>
      </c>
      <c r="N45" s="154"/>
      <c r="O45" s="154"/>
      <c r="P45" s="154"/>
      <c r="Q45" s="154"/>
      <c r="R45" s="154"/>
      <c r="S45" s="154"/>
      <c r="T45" s="154"/>
      <c r="U45" s="154"/>
      <c r="V45" s="156">
        <f t="shared" si="1"/>
        <v>0</v>
      </c>
    </row>
    <row r="46" spans="2:22" ht="30" customHeight="1" x14ac:dyDescent="1">
      <c r="B46" s="155">
        <v>42</v>
      </c>
      <c r="C46" s="154"/>
      <c r="D46" s="154"/>
      <c r="E46" s="154"/>
      <c r="F46" s="154"/>
      <c r="G46" s="154"/>
      <c r="H46" s="154"/>
      <c r="I46" s="154"/>
      <c r="J46" s="154"/>
      <c r="K46" s="156">
        <f t="shared" si="0"/>
        <v>0</v>
      </c>
      <c r="M46" s="157">
        <v>42</v>
      </c>
      <c r="N46" s="154"/>
      <c r="O46" s="154"/>
      <c r="P46" s="154"/>
      <c r="Q46" s="154"/>
      <c r="R46" s="154"/>
      <c r="S46" s="154"/>
      <c r="T46" s="154"/>
      <c r="U46" s="154"/>
      <c r="V46" s="156">
        <f t="shared" si="1"/>
        <v>0</v>
      </c>
    </row>
    <row r="47" spans="2:22" ht="30" customHeight="1" x14ac:dyDescent="1">
      <c r="B47" s="155">
        <v>43</v>
      </c>
      <c r="C47" s="154"/>
      <c r="D47" s="154"/>
      <c r="E47" s="154"/>
      <c r="F47" s="154"/>
      <c r="G47" s="154"/>
      <c r="H47" s="154"/>
      <c r="I47" s="154"/>
      <c r="J47" s="154"/>
      <c r="K47" s="156">
        <f t="shared" si="0"/>
        <v>0</v>
      </c>
      <c r="M47" s="157">
        <v>43</v>
      </c>
      <c r="N47" s="154"/>
      <c r="O47" s="154"/>
      <c r="P47" s="154"/>
      <c r="Q47" s="154"/>
      <c r="R47" s="154"/>
      <c r="S47" s="154"/>
      <c r="T47" s="154"/>
      <c r="U47" s="154"/>
      <c r="V47" s="156">
        <f t="shared" si="1"/>
        <v>0</v>
      </c>
    </row>
    <row r="48" spans="2:22" ht="30" customHeight="1" x14ac:dyDescent="1">
      <c r="B48" s="155">
        <v>44</v>
      </c>
      <c r="C48" s="154"/>
      <c r="D48" s="154"/>
      <c r="E48" s="154"/>
      <c r="F48" s="154"/>
      <c r="G48" s="154"/>
      <c r="H48" s="154"/>
      <c r="I48" s="154"/>
      <c r="J48" s="154"/>
      <c r="K48" s="156">
        <f t="shared" si="0"/>
        <v>0</v>
      </c>
      <c r="M48" s="157">
        <v>44</v>
      </c>
      <c r="N48" s="154"/>
      <c r="O48" s="154"/>
      <c r="P48" s="154"/>
      <c r="Q48" s="154"/>
      <c r="R48" s="154"/>
      <c r="S48" s="154"/>
      <c r="T48" s="154"/>
      <c r="U48" s="154"/>
      <c r="V48" s="156">
        <f t="shared" si="1"/>
        <v>0</v>
      </c>
    </row>
    <row r="49" spans="2:22" ht="30" customHeight="1" x14ac:dyDescent="1">
      <c r="B49" s="155">
        <v>45</v>
      </c>
      <c r="C49" s="154"/>
      <c r="D49" s="154"/>
      <c r="E49" s="154"/>
      <c r="F49" s="154"/>
      <c r="G49" s="154"/>
      <c r="H49" s="154"/>
      <c r="I49" s="154"/>
      <c r="J49" s="154"/>
      <c r="K49" s="156">
        <f t="shared" si="0"/>
        <v>0</v>
      </c>
      <c r="M49" s="157">
        <v>45</v>
      </c>
      <c r="N49" s="154"/>
      <c r="O49" s="154"/>
      <c r="P49" s="154"/>
      <c r="Q49" s="154"/>
      <c r="R49" s="154"/>
      <c r="S49" s="154"/>
      <c r="T49" s="154"/>
      <c r="U49" s="154"/>
      <c r="V49" s="156">
        <f t="shared" si="1"/>
        <v>0</v>
      </c>
    </row>
    <row r="50" spans="2:22" ht="30" customHeight="1" x14ac:dyDescent="1">
      <c r="B50" s="155">
        <v>46</v>
      </c>
      <c r="C50" s="154"/>
      <c r="D50" s="154"/>
      <c r="E50" s="154"/>
      <c r="F50" s="154"/>
      <c r="G50" s="154"/>
      <c r="H50" s="154"/>
      <c r="I50" s="154"/>
      <c r="J50" s="154"/>
      <c r="K50" s="156">
        <f t="shared" si="0"/>
        <v>0</v>
      </c>
      <c r="M50" s="157">
        <v>46</v>
      </c>
      <c r="N50" s="154"/>
      <c r="O50" s="154"/>
      <c r="P50" s="154"/>
      <c r="Q50" s="154"/>
      <c r="R50" s="154"/>
      <c r="S50" s="154"/>
      <c r="T50" s="154"/>
      <c r="U50" s="154"/>
      <c r="V50" s="156">
        <f t="shared" si="1"/>
        <v>0</v>
      </c>
    </row>
    <row r="51" spans="2:22" ht="30" customHeight="1" x14ac:dyDescent="1">
      <c r="B51" s="155">
        <v>47</v>
      </c>
      <c r="C51" s="154"/>
      <c r="D51" s="154"/>
      <c r="E51" s="154"/>
      <c r="F51" s="154"/>
      <c r="G51" s="154"/>
      <c r="H51" s="154"/>
      <c r="I51" s="154"/>
      <c r="J51" s="154"/>
      <c r="K51" s="156">
        <f t="shared" si="0"/>
        <v>0</v>
      </c>
      <c r="M51" s="157">
        <v>47</v>
      </c>
      <c r="N51" s="154"/>
      <c r="O51" s="154"/>
      <c r="P51" s="154"/>
      <c r="Q51" s="154"/>
      <c r="R51" s="154"/>
      <c r="S51" s="154"/>
      <c r="T51" s="154"/>
      <c r="U51" s="154"/>
      <c r="V51" s="156">
        <f t="shared" si="1"/>
        <v>0</v>
      </c>
    </row>
    <row r="52" spans="2:22" ht="30" customHeight="1" x14ac:dyDescent="1">
      <c r="B52" s="155">
        <v>48</v>
      </c>
      <c r="C52" s="154"/>
      <c r="D52" s="154"/>
      <c r="E52" s="154"/>
      <c r="F52" s="154"/>
      <c r="G52" s="154"/>
      <c r="H52" s="154"/>
      <c r="I52" s="154"/>
      <c r="J52" s="154"/>
      <c r="K52" s="156">
        <f t="shared" si="0"/>
        <v>0</v>
      </c>
      <c r="M52" s="157">
        <v>48</v>
      </c>
      <c r="N52" s="154"/>
      <c r="O52" s="154"/>
      <c r="P52" s="154"/>
      <c r="Q52" s="154"/>
      <c r="R52" s="154"/>
      <c r="S52" s="154"/>
      <c r="T52" s="154"/>
      <c r="U52" s="154"/>
      <c r="V52" s="156">
        <f t="shared" si="1"/>
        <v>0</v>
      </c>
    </row>
    <row r="53" spans="2:22" ht="30" customHeight="1" x14ac:dyDescent="1">
      <c r="B53" s="155">
        <v>49</v>
      </c>
      <c r="C53" s="154"/>
      <c r="D53" s="154"/>
      <c r="E53" s="154"/>
      <c r="F53" s="154"/>
      <c r="G53" s="154"/>
      <c r="H53" s="154"/>
      <c r="I53" s="154"/>
      <c r="J53" s="154"/>
      <c r="K53" s="156">
        <f t="shared" si="0"/>
        <v>0</v>
      </c>
      <c r="M53" s="157">
        <v>49</v>
      </c>
      <c r="N53" s="154"/>
      <c r="O53" s="154"/>
      <c r="P53" s="154"/>
      <c r="Q53" s="154"/>
      <c r="R53" s="154"/>
      <c r="S53" s="154"/>
      <c r="T53" s="154"/>
      <c r="U53" s="154"/>
      <c r="V53" s="156">
        <f t="shared" si="1"/>
        <v>0</v>
      </c>
    </row>
    <row r="54" spans="2:22" ht="30" customHeight="1" x14ac:dyDescent="1">
      <c r="B54" s="155">
        <v>50</v>
      </c>
      <c r="C54" s="154"/>
      <c r="D54" s="154"/>
      <c r="E54" s="154"/>
      <c r="F54" s="154"/>
      <c r="G54" s="154"/>
      <c r="H54" s="154"/>
      <c r="I54" s="154"/>
      <c r="J54" s="154"/>
      <c r="K54" s="156">
        <f t="shared" si="0"/>
        <v>0</v>
      </c>
      <c r="M54" s="157">
        <v>50</v>
      </c>
      <c r="N54" s="154"/>
      <c r="O54" s="154"/>
      <c r="P54" s="154"/>
      <c r="Q54" s="154"/>
      <c r="R54" s="154"/>
      <c r="S54" s="154"/>
      <c r="T54" s="154"/>
      <c r="U54" s="154"/>
      <c r="V54" s="156">
        <f t="shared" si="1"/>
        <v>0</v>
      </c>
    </row>
    <row r="55" spans="2:22" ht="30" customHeight="1" x14ac:dyDescent="1">
      <c r="B55" s="155">
        <v>51</v>
      </c>
      <c r="C55" s="154"/>
      <c r="D55" s="154"/>
      <c r="E55" s="154"/>
      <c r="F55" s="154"/>
      <c r="G55" s="154"/>
      <c r="H55" s="154"/>
      <c r="I55" s="154"/>
      <c r="J55" s="154"/>
      <c r="K55" s="156">
        <f t="shared" si="0"/>
        <v>0</v>
      </c>
      <c r="M55" s="157">
        <v>51</v>
      </c>
      <c r="N55" s="154"/>
      <c r="O55" s="154"/>
      <c r="P55" s="154"/>
      <c r="Q55" s="154"/>
      <c r="R55" s="154"/>
      <c r="S55" s="154"/>
      <c r="T55" s="154"/>
      <c r="U55" s="154"/>
      <c r="V55" s="156">
        <f t="shared" si="1"/>
        <v>0</v>
      </c>
    </row>
    <row r="56" spans="2:22" ht="30" customHeight="1" x14ac:dyDescent="1">
      <c r="B56" s="155">
        <v>52</v>
      </c>
      <c r="C56" s="154"/>
      <c r="D56" s="154"/>
      <c r="E56" s="154"/>
      <c r="F56" s="154"/>
      <c r="G56" s="154"/>
      <c r="H56" s="154"/>
      <c r="I56" s="154"/>
      <c r="J56" s="154"/>
      <c r="K56" s="156">
        <f t="shared" si="0"/>
        <v>0</v>
      </c>
      <c r="M56" s="157">
        <v>52</v>
      </c>
      <c r="N56" s="154"/>
      <c r="O56" s="154"/>
      <c r="P56" s="154"/>
      <c r="Q56" s="154"/>
      <c r="R56" s="154"/>
      <c r="S56" s="154"/>
      <c r="T56" s="154"/>
      <c r="U56" s="154"/>
      <c r="V56" s="156">
        <f t="shared" si="1"/>
        <v>0</v>
      </c>
    </row>
    <row r="57" spans="2:22" ht="30" customHeight="1" x14ac:dyDescent="1">
      <c r="B57" s="155">
        <v>53</v>
      </c>
      <c r="C57" s="154"/>
      <c r="D57" s="154"/>
      <c r="E57" s="154"/>
      <c r="F57" s="154"/>
      <c r="G57" s="154"/>
      <c r="H57" s="154"/>
      <c r="I57" s="154"/>
      <c r="J57" s="154"/>
      <c r="K57" s="156">
        <f t="shared" si="0"/>
        <v>0</v>
      </c>
      <c r="M57" s="157">
        <v>53</v>
      </c>
      <c r="N57" s="154"/>
      <c r="O57" s="154"/>
      <c r="P57" s="154"/>
      <c r="Q57" s="154"/>
      <c r="R57" s="154"/>
      <c r="S57" s="154"/>
      <c r="T57" s="154"/>
      <c r="U57" s="154"/>
      <c r="V57" s="156">
        <f t="shared" si="1"/>
        <v>0</v>
      </c>
    </row>
    <row r="58" spans="2:22" ht="30" customHeight="1" x14ac:dyDescent="1">
      <c r="B58" s="155">
        <v>54</v>
      </c>
      <c r="C58" s="154"/>
      <c r="D58" s="154"/>
      <c r="E58" s="154"/>
      <c r="F58" s="154"/>
      <c r="G58" s="154"/>
      <c r="H58" s="154"/>
      <c r="I58" s="154"/>
      <c r="J58" s="154"/>
      <c r="K58" s="156">
        <f t="shared" si="0"/>
        <v>0</v>
      </c>
      <c r="M58" s="157">
        <v>54</v>
      </c>
      <c r="N58" s="154"/>
      <c r="O58" s="154"/>
      <c r="P58" s="154"/>
      <c r="Q58" s="154"/>
      <c r="R58" s="154"/>
      <c r="S58" s="154"/>
      <c r="T58" s="154"/>
      <c r="U58" s="154"/>
      <c r="V58" s="156">
        <f t="shared" si="1"/>
        <v>0</v>
      </c>
    </row>
    <row r="59" spans="2:22" ht="30" customHeight="1" x14ac:dyDescent="1">
      <c r="B59" s="155">
        <v>55</v>
      </c>
      <c r="C59" s="154"/>
      <c r="D59" s="154"/>
      <c r="E59" s="154"/>
      <c r="F59" s="154"/>
      <c r="G59" s="154"/>
      <c r="H59" s="154"/>
      <c r="I59" s="154"/>
      <c r="J59" s="154"/>
      <c r="K59" s="156">
        <f t="shared" si="0"/>
        <v>0</v>
      </c>
      <c r="M59" s="157">
        <v>55</v>
      </c>
      <c r="N59" s="154"/>
      <c r="O59" s="154"/>
      <c r="P59" s="154"/>
      <c r="Q59" s="154"/>
      <c r="R59" s="154"/>
      <c r="S59" s="154"/>
      <c r="T59" s="154"/>
      <c r="U59" s="154"/>
      <c r="V59" s="156">
        <f t="shared" si="1"/>
        <v>0</v>
      </c>
    </row>
    <row r="60" spans="2:22" ht="30" customHeight="1" x14ac:dyDescent="1">
      <c r="B60" s="155">
        <v>56</v>
      </c>
      <c r="C60" s="154"/>
      <c r="D60" s="154"/>
      <c r="E60" s="154"/>
      <c r="F60" s="154"/>
      <c r="G60" s="154"/>
      <c r="H60" s="154"/>
      <c r="I60" s="154"/>
      <c r="J60" s="154"/>
      <c r="K60" s="156">
        <f t="shared" si="0"/>
        <v>0</v>
      </c>
      <c r="M60" s="157">
        <v>56</v>
      </c>
      <c r="N60" s="154"/>
      <c r="O60" s="154"/>
      <c r="P60" s="154"/>
      <c r="Q60" s="154"/>
      <c r="R60" s="154"/>
      <c r="S60" s="154"/>
      <c r="T60" s="154"/>
      <c r="U60" s="154"/>
      <c r="V60" s="156">
        <f t="shared" si="1"/>
        <v>0</v>
      </c>
    </row>
    <row r="61" spans="2:22" ht="30" customHeight="1" x14ac:dyDescent="1">
      <c r="B61" s="155">
        <v>57</v>
      </c>
      <c r="C61" s="154"/>
      <c r="D61" s="154"/>
      <c r="E61" s="154"/>
      <c r="F61" s="154"/>
      <c r="G61" s="154"/>
      <c r="H61" s="154"/>
      <c r="I61" s="154"/>
      <c r="J61" s="154"/>
      <c r="K61" s="156">
        <f t="shared" si="0"/>
        <v>0</v>
      </c>
      <c r="M61" s="157">
        <v>57</v>
      </c>
      <c r="N61" s="154"/>
      <c r="O61" s="154"/>
      <c r="P61" s="154"/>
      <c r="Q61" s="154"/>
      <c r="R61" s="154"/>
      <c r="S61" s="154"/>
      <c r="T61" s="154"/>
      <c r="U61" s="154"/>
      <c r="V61" s="156">
        <f t="shared" si="1"/>
        <v>0</v>
      </c>
    </row>
    <row r="62" spans="2:22" ht="30" customHeight="1" x14ac:dyDescent="1">
      <c r="B62" s="155">
        <v>58</v>
      </c>
      <c r="C62" s="154"/>
      <c r="D62" s="154"/>
      <c r="E62" s="154"/>
      <c r="F62" s="154"/>
      <c r="G62" s="154"/>
      <c r="H62" s="154"/>
      <c r="I62" s="154"/>
      <c r="J62" s="154"/>
      <c r="K62" s="156">
        <f t="shared" si="0"/>
        <v>0</v>
      </c>
      <c r="M62" s="157">
        <v>58</v>
      </c>
      <c r="N62" s="154"/>
      <c r="O62" s="154"/>
      <c r="P62" s="154"/>
      <c r="Q62" s="154"/>
      <c r="R62" s="154"/>
      <c r="S62" s="154"/>
      <c r="T62" s="154"/>
      <c r="U62" s="154"/>
      <c r="V62" s="156">
        <f t="shared" si="1"/>
        <v>0</v>
      </c>
    </row>
    <row r="63" spans="2:22" ht="30" customHeight="1" thickBot="1" x14ac:dyDescent="1.05">
      <c r="B63" s="27" t="s">
        <v>65</v>
      </c>
      <c r="C63" s="26"/>
      <c r="D63" s="26"/>
      <c r="E63" s="26"/>
      <c r="F63" s="26"/>
      <c r="G63" s="26"/>
      <c r="H63" s="26"/>
      <c r="I63" s="26"/>
      <c r="J63" s="26"/>
      <c r="K63" s="216">
        <f>SUBTOTAL(109,K5:K62)</f>
        <v>0</v>
      </c>
      <c r="M63" s="27" t="s">
        <v>65</v>
      </c>
      <c r="N63" s="26"/>
      <c r="O63" s="26"/>
      <c r="P63" s="26"/>
      <c r="Q63" s="26"/>
      <c r="R63" s="26"/>
      <c r="S63" s="26"/>
      <c r="T63" s="26"/>
      <c r="U63" s="26"/>
      <c r="V63" s="216">
        <f>SUBTOTAL(109,V5:V62)</f>
        <v>0</v>
      </c>
    </row>
  </sheetData>
  <sheetProtection algorithmName="SHA-512" hashValue="PqwAt4mzmLBTP0QhAt8o+Kjkj9iEcKscWREH9mtWOokSUZDCS3BIZOrvtRpZcCB2cM/A8xmdGJe8AUsNkTmg1A==" saltValue="qKEAEhzASFl0upBx2ezfQA==" spinCount="100000" sheet="1" objects="1" scenarios="1"/>
  <protectedRanges>
    <protectedRange sqref="C5:K62 N5:V62" name="Range1"/>
  </protectedRanges>
  <mergeCells count="14">
    <mergeCell ref="M2:V2"/>
    <mergeCell ref="M3:M4"/>
    <mergeCell ref="N3:N4"/>
    <mergeCell ref="O3:S3"/>
    <mergeCell ref="T3:T4"/>
    <mergeCell ref="U3:U4"/>
    <mergeCell ref="V3:V4"/>
    <mergeCell ref="B2:K2"/>
    <mergeCell ref="D3:H3"/>
    <mergeCell ref="I3:I4"/>
    <mergeCell ref="J3:J4"/>
    <mergeCell ref="K3:K4"/>
    <mergeCell ref="C3:C4"/>
    <mergeCell ref="B3:B4"/>
  </mergeCells>
  <pageMargins left="0.7" right="0.7" top="0.75" bottom="0.75" header="0.3" footer="0.3"/>
  <headerFooter>
    <oddFooter>&amp;C_x000D_&amp;1#&amp;"Aptos"&amp;12&amp;KFFFF00 Restricted-مقيد</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E939D-430E-4439-B3FD-111CE0869033}">
  <dimension ref="C2:F20"/>
  <sheetViews>
    <sheetView showGridLines="0" rightToLeft="1" tabSelected="1" zoomScale="70" zoomScaleNormal="70" workbookViewId="0">
      <selection activeCell="B17" sqref="B17"/>
    </sheetView>
  </sheetViews>
  <sheetFormatPr defaultColWidth="8.85546875" defaultRowHeight="30" x14ac:dyDescent="1"/>
  <cols>
    <col min="1" max="3" width="8.85546875" style="52" customWidth="1"/>
    <col min="4" max="4" width="41.42578125" style="52" customWidth="1"/>
    <col min="5" max="5" width="49" style="52" customWidth="1"/>
    <col min="6" max="6" width="8.85546875" style="52" customWidth="1"/>
    <col min="7" max="16384" width="8.85546875" style="52"/>
  </cols>
  <sheetData>
    <row r="2" spans="3:6" x14ac:dyDescent="1">
      <c r="C2" s="75"/>
      <c r="D2" s="76"/>
      <c r="E2" s="76"/>
      <c r="F2" s="77"/>
    </row>
    <row r="3" spans="3:6" x14ac:dyDescent="1">
      <c r="C3" s="78"/>
      <c r="D3" s="79"/>
      <c r="E3" s="79"/>
      <c r="F3" s="80"/>
    </row>
    <row r="4" spans="3:6" x14ac:dyDescent="1">
      <c r="C4" s="78"/>
      <c r="D4" s="79"/>
      <c r="E4" s="79"/>
      <c r="F4" s="80"/>
    </row>
    <row r="5" spans="3:6" x14ac:dyDescent="1">
      <c r="C5" s="78"/>
      <c r="D5" s="79"/>
      <c r="E5" s="79"/>
      <c r="F5" s="80"/>
    </row>
    <row r="6" spans="3:6" ht="33" x14ac:dyDescent="1.1000000000000001">
      <c r="C6" s="78"/>
      <c r="D6" s="227" t="s">
        <v>66</v>
      </c>
      <c r="E6" s="227"/>
      <c r="F6" s="80"/>
    </row>
    <row r="7" spans="3:6" x14ac:dyDescent="1">
      <c r="C7" s="78"/>
      <c r="D7" s="228" t="s">
        <v>151</v>
      </c>
      <c r="E7" s="228"/>
      <c r="F7" s="80"/>
    </row>
    <row r="8" spans="3:6" x14ac:dyDescent="1">
      <c r="C8" s="78"/>
      <c r="D8" s="79"/>
      <c r="E8" s="79"/>
      <c r="F8" s="80"/>
    </row>
    <row r="9" spans="3:6" ht="32.1" customHeight="1" x14ac:dyDescent="1">
      <c r="C9" s="78"/>
      <c r="D9" s="12" t="s">
        <v>67</v>
      </c>
      <c r="E9" s="85">
        <f>'بيانات القوى العاملة'!Q38</f>
        <v>0</v>
      </c>
      <c r="F9" s="80"/>
    </row>
    <row r="10" spans="3:6" ht="9.9499999999999993" customHeight="1" x14ac:dyDescent="1">
      <c r="C10" s="78"/>
      <c r="D10" s="86"/>
      <c r="E10" s="87"/>
      <c r="F10" s="80"/>
    </row>
    <row r="11" spans="3:6" ht="32.1" customHeight="1" x14ac:dyDescent="1">
      <c r="C11" s="78"/>
      <c r="D11" s="12" t="s">
        <v>156</v>
      </c>
      <c r="E11" s="85">
        <f>'بيانات المعدات'!Q38</f>
        <v>0</v>
      </c>
      <c r="F11" s="80"/>
    </row>
    <row r="12" spans="3:6" ht="9.9499999999999993" customHeight="1" x14ac:dyDescent="1">
      <c r="C12" s="78"/>
      <c r="D12" s="86"/>
      <c r="E12" s="87"/>
      <c r="F12" s="80"/>
    </row>
    <row r="13" spans="3:6" ht="32.1" customHeight="1" x14ac:dyDescent="1">
      <c r="C13" s="78"/>
      <c r="D13" s="12" t="s">
        <v>157</v>
      </c>
      <c r="E13" s="85">
        <f>'خدمات  أمن الفعاليات'!Q50</f>
        <v>0</v>
      </c>
      <c r="F13" s="80"/>
    </row>
    <row r="14" spans="3:6" ht="9.9499999999999993" customHeight="1" x14ac:dyDescent="1">
      <c r="C14" s="78"/>
      <c r="D14" s="86"/>
      <c r="E14" s="87"/>
      <c r="F14" s="80"/>
    </row>
    <row r="15" spans="3:6" ht="32.1" customHeight="1" x14ac:dyDescent="1">
      <c r="C15" s="78"/>
      <c r="D15" s="55" t="s">
        <v>68</v>
      </c>
      <c r="E15" s="85">
        <f>SUM(E9,E11,E13)</f>
        <v>0</v>
      </c>
      <c r="F15" s="80"/>
    </row>
    <row r="16" spans="3:6" ht="9.9499999999999993" customHeight="1" x14ac:dyDescent="1">
      <c r="C16" s="78"/>
      <c r="D16" s="86"/>
      <c r="E16" s="87"/>
      <c r="F16" s="80"/>
    </row>
    <row r="17" spans="3:6" x14ac:dyDescent="1">
      <c r="C17" s="78"/>
      <c r="D17" s="55" t="s">
        <v>69</v>
      </c>
      <c r="E17" s="85">
        <f>E15*0.15</f>
        <v>0</v>
      </c>
      <c r="F17" s="80"/>
    </row>
    <row r="18" spans="3:6" ht="9.9499999999999993" customHeight="1" x14ac:dyDescent="1">
      <c r="C18" s="78"/>
      <c r="D18" s="86"/>
      <c r="E18" s="87"/>
      <c r="F18" s="80"/>
    </row>
    <row r="19" spans="3:6" x14ac:dyDescent="1">
      <c r="C19" s="78"/>
      <c r="D19" s="55" t="s">
        <v>70</v>
      </c>
      <c r="E19" s="88">
        <f>SUM(E15,E17)</f>
        <v>0</v>
      </c>
      <c r="F19" s="80"/>
    </row>
    <row r="20" spans="3:6" x14ac:dyDescent="1">
      <c r="C20" s="82"/>
      <c r="D20" s="83"/>
      <c r="E20" s="83"/>
      <c r="F20" s="84"/>
    </row>
  </sheetData>
  <sheetProtection algorithmName="SHA-512" hashValue="S/gFvwT02jEgG1EGnLhtocHzDpE3M9ex1CpJqweMrPq81GFIPj2slycYeJx8vzk/7jMuGLmzFGT9mq5lEA79ZA==" saltValue="FI7nonUaBpReC1Qu44iXnA==" spinCount="100000" sheet="1" objects="1" scenarios="1"/>
  <mergeCells count="2">
    <mergeCell ref="D6:E6"/>
    <mergeCell ref="D7:E7"/>
  </mergeCells>
  <pageMargins left="0.7" right="0.7" top="0.75" bottom="0.75" header="0.3" footer="0.3"/>
  <headerFooter>
    <oddFooter>&amp;C_x000D_&amp;1#&amp;"Aptos"&amp;12&amp;KFFFF00 Restricted-مقيد</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8612c1c-af0f-4a35-848f-8e1914d7a868">
      <Terms xmlns="http://schemas.microsoft.com/office/infopath/2007/PartnerControls"/>
    </lcf76f155ced4ddcb4097134ff3c332f>
    <TaxCatchAll xmlns="6c16c46e-fca8-4b1b-9693-931d1096fe29" xsi:nil="true"/>
    <DATETIME xmlns="d8612c1c-af0f-4a35-848f-8e1914d7a868" xsi:nil="true"/>
  </documentManagement>
</p:properties>
</file>

<file path=customXml/item2.xml><?xml version="1.0" encoding="utf-8"?>
<datasnipper xmlns="http://datasnipper" workbookId="14833e70-afd9-4b1f-a1c4-eb83199fb5e2" dataSnipperSheetDeleted="false" guid="0371e272-89cd-4610-9fc8-8def6dbcf90c" revision="2">
  <settings xmlns="" guid="67c92943-e903-4f52-a7a0-b7e81ce49583">
    <setting type="boolean" value="True" name="embed-documents" guid="c89887bb-3ec1-4713-a344-aec87863c732"/>
  </settings>
</datasnipper>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DDE29964FB2534DA4B41D3A6E4EC185" ma:contentTypeVersion="15" ma:contentTypeDescription="Create a new document." ma:contentTypeScope="" ma:versionID="012a9ba0b6fd015b0011705b10bd8900">
  <xsd:schema xmlns:xsd="http://www.w3.org/2001/XMLSchema" xmlns:xs="http://www.w3.org/2001/XMLSchema" xmlns:p="http://schemas.microsoft.com/office/2006/metadata/properties" xmlns:ns2="d8612c1c-af0f-4a35-848f-8e1914d7a868" xmlns:ns3="6c16c46e-fca8-4b1b-9693-931d1096fe29" targetNamespace="http://schemas.microsoft.com/office/2006/metadata/properties" ma:root="true" ma:fieldsID="05e28a6bf3b5bc52fe4588504cfc6188" ns2:_="" ns3:_="">
    <xsd:import namespace="d8612c1c-af0f-4a35-848f-8e1914d7a868"/>
    <xsd:import namespace="6c16c46e-fca8-4b1b-9693-931d1096fe2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SearchProperties" minOccurs="0"/>
                <xsd:element ref="ns2:DATE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612c1c-af0f-4a35-848f-8e1914d7a8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DATETIME" ma:index="22" nillable="true" ma:displayName="DATE &amp; TIME" ma:format="DateOnly" ma:internalName="DATE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c16c46e-fca8-4b1b-9693-931d1096fe2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0527505-bc46-4aed-9a32-cad0846ee8ef}" ma:internalName="TaxCatchAll" ma:showField="CatchAllData" ma:web="6c16c46e-fca8-4b1b-9693-931d1096fe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E50662-13A2-4B92-A12E-F097232F8AC3}">
  <ds:schemaRefs>
    <ds:schemaRef ds:uri="d8612c1c-af0f-4a35-848f-8e1914d7a868"/>
    <ds:schemaRef ds:uri="http://purl.org/dc/terms/"/>
    <ds:schemaRef ds:uri="http://www.w3.org/XML/1998/namespace"/>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6c16c46e-fca8-4b1b-9693-931d1096fe29"/>
    <ds:schemaRef ds:uri="http://schemas.microsoft.com/office/2006/metadata/properties"/>
  </ds:schemaRefs>
</ds:datastoreItem>
</file>

<file path=customXml/itemProps2.xml><?xml version="1.0" encoding="utf-8"?>
<ds:datastoreItem xmlns:ds="http://schemas.openxmlformats.org/officeDocument/2006/customXml" ds:itemID="{9D4F6A21-AF04-4883-BF51-1D75B9BC0D9E}">
  <ds:schemaRefs>
    <ds:schemaRef ds:uri="http://datasnipper"/>
    <ds:schemaRef ds:uri=""/>
  </ds:schemaRefs>
</ds:datastoreItem>
</file>

<file path=customXml/itemProps3.xml><?xml version="1.0" encoding="utf-8"?>
<ds:datastoreItem xmlns:ds="http://schemas.openxmlformats.org/officeDocument/2006/customXml" ds:itemID="{DB3E7605-F601-4ACA-B021-FBE37748AF95}">
  <ds:schemaRefs>
    <ds:schemaRef ds:uri="http://schemas.microsoft.com/sharepoint/v3/contenttype/forms"/>
  </ds:schemaRefs>
</ds:datastoreItem>
</file>

<file path=customXml/itemProps4.xml><?xml version="1.0" encoding="utf-8"?>
<ds:datastoreItem xmlns:ds="http://schemas.openxmlformats.org/officeDocument/2006/customXml" ds:itemID="{22AA18B2-B126-4ACF-838A-9BA3CFBFA1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612c1c-af0f-4a35-848f-8e1914d7a868"/>
    <ds:schemaRef ds:uri="6c16c46e-fca8-4b1b-9693-931d1096fe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vt:i4>
      </vt:variant>
    </vt:vector>
  </HeadingPairs>
  <TitlesOfParts>
    <vt:vector size="16" baseType="lpstr">
      <vt:lpstr>لا يعدل</vt:lpstr>
      <vt:lpstr>الفرضيات</vt:lpstr>
      <vt:lpstr>صفحة الغلاف</vt:lpstr>
      <vt:lpstr>إشعار هام</vt:lpstr>
      <vt:lpstr>الصفحة الرئيسية </vt:lpstr>
      <vt:lpstr>الاقسام المطلوبة</vt:lpstr>
      <vt:lpstr>تعريفات </vt:lpstr>
      <vt:lpstr>حصر بيانات المشروع</vt:lpstr>
      <vt:lpstr>تفاصيل النقاط الحرجة</vt:lpstr>
      <vt:lpstr>بيانات القوى العاملة</vt:lpstr>
      <vt:lpstr>بيانات المعدات</vt:lpstr>
      <vt:lpstr>خدمات  أمن الفعاليات</vt:lpstr>
      <vt:lpstr>بيانات العقد السابق</vt:lpstr>
      <vt:lpstr>الإجمالي</vt:lpstr>
      <vt:lpstr>غير_قائم</vt:lpstr>
      <vt:lpstr>قائم</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Alhudhaiban.am@expro.gov.sa</dc:creator>
  <cp:keywords/>
  <dc:description/>
  <cp:lastModifiedBy>عاصم محمد الهضيبان</cp:lastModifiedBy>
  <cp:revision/>
  <dcterms:created xsi:type="dcterms:W3CDTF">2006-09-16T00:00:00Z</dcterms:created>
  <dcterms:modified xsi:type="dcterms:W3CDTF">2026-08-30T10:27:52Z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0x010100CDDE29964FB2534DA4B41D3A6E4EC185</vt:lpwstr>
  </property>
  <property fmtid="{D5CDD505-2E9C-101B-9397-08002B2CF9AE}" pid="3" name="MediaServiceImageTags">
    <vt:lpwstr/>
  </property>
  <property fmtid="{D5CDD505-2E9C-101B-9397-08002B2CF9AE}" pid="4" name="MSIP_Label_fdfed32a-dc56-4cb5-bdb3-82ea57aa8b0f_Enabled">
    <vt:lpwstr>true</vt:lpwstr>
  </property>
  <property fmtid="{D5CDD505-2E9C-101B-9397-08002B2CF9AE}" pid="5" name="MSIP_Label_fdfed32a-dc56-4cb5-bdb3-82ea57aa8b0f_SetDate">
    <vt:lpwstr>2025-12-17T06:50:25Z</vt:lpwstr>
  </property>
  <property fmtid="{D5CDD505-2E9C-101B-9397-08002B2CF9AE}" pid="6" name="MSIP_Label_fdfed32a-dc56-4cb5-bdb3-82ea57aa8b0f_Method">
    <vt:lpwstr>Standard</vt:lpwstr>
  </property>
  <property fmtid="{D5CDD505-2E9C-101B-9397-08002B2CF9AE}" pid="7" name="MSIP_Label_fdfed32a-dc56-4cb5-bdb3-82ea57aa8b0f_Name">
    <vt:lpwstr>[Internal]</vt:lpwstr>
  </property>
  <property fmtid="{D5CDD505-2E9C-101B-9397-08002B2CF9AE}" pid="8" name="MSIP_Label_fdfed32a-dc56-4cb5-bdb3-82ea57aa8b0f_SiteId">
    <vt:lpwstr>c338f94a-85f9-4d8f-af85-9279661d3d74</vt:lpwstr>
  </property>
  <property fmtid="{D5CDD505-2E9C-101B-9397-08002B2CF9AE}" pid="9" name="MSIP_Label_fdfed32a-dc56-4cb5-bdb3-82ea57aa8b0f_ActionId">
    <vt:lpwstr>59a8b817-9610-42af-b5f0-ed8fd684feed</vt:lpwstr>
  </property>
  <property fmtid="{D5CDD505-2E9C-101B-9397-08002B2CF9AE}" pid="10" name="MSIP_Label_fdfed32a-dc56-4cb5-bdb3-82ea57aa8b0f_ContentBits">
    <vt:lpwstr>2</vt:lpwstr>
  </property>
  <property fmtid="{D5CDD505-2E9C-101B-9397-08002B2CF9AE}" pid="11" name="MSIP_Label_fdfed32a-dc56-4cb5-bdb3-82ea57aa8b0f_Tag">
    <vt:lpwstr>10, 3, 0, 1</vt:lpwstr>
  </property>
  <property fmtid="{D5CDD505-2E9C-101B-9397-08002B2CF9AE}" pid="12" name="SecloreClassificationHeaderColorHex">
    <vt:lpwstr>#6aa850</vt:lpwstr>
  </property>
  <property fmtid="{D5CDD505-2E9C-101B-9397-08002B2CF9AE}" pid="13" name="SecloreClassificationHeaderFontSize">
    <vt:lpwstr>12</vt:lpwstr>
  </property>
  <property fmtid="{D5CDD505-2E9C-101B-9397-08002B2CF9AE}" pid="14" name="SecloreClassificationHeaderAlignment">
    <vt:lpwstr>Center</vt:lpwstr>
  </property>
  <property fmtid="{D5CDD505-2E9C-101B-9397-08002B2CF9AE}" pid="15" name="SecloreClassificationFooterColorHex">
    <vt:lpwstr>#6aa850</vt:lpwstr>
  </property>
  <property fmtid="{D5CDD505-2E9C-101B-9397-08002B2CF9AE}" pid="16" name="SecloreClassificationFooterFontSize">
    <vt:lpwstr>12</vt:lpwstr>
  </property>
  <property fmtid="{D5CDD505-2E9C-101B-9397-08002B2CF9AE}" pid="17" name="SecloreClassificationFooterAlignment">
    <vt:lpwstr>Center</vt:lpwstr>
  </property>
  <property fmtid="{D5CDD505-2E9C-101B-9397-08002B2CF9AE}" pid="18" name="SecloreClassificationDisplayName_556b32bfe0f5db56b388b09e4afae2a2da4d7d27">
    <vt:lpwstr>Public - عام</vt:lpwstr>
  </property>
  <property fmtid="{D5CDD505-2E9C-101B-9397-08002B2CF9AE}" pid="19" name="SecloreClassification">
    <vt:lpwstr>{"EXPRO PS (556b32bfe0f5db56b388b09e4afae2a2da4d7d27)":{"ClassificationDisplayName":"Public - عام","ClassificationMode":"ClassificationMode_UserDriven","LabelId":"10002","Version":"1"}}</vt:lpwstr>
  </property>
  <property fmtid="{D5CDD505-2E9C-101B-9397-08002B2CF9AE}" pid="20" name="SecloreClassificationHeaderTextValue">
    <vt:lpwstr>Public document - عام</vt:lpwstr>
  </property>
  <property fmtid="{D5CDD505-2E9C-101B-9397-08002B2CF9AE}" pid="21" name="SecloreClassificationFooterTextValue">
    <vt:lpwstr>Public document - عام</vt:lpwstr>
  </property>
</Properties>
</file>